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6-2028\в Совет\Проект\"/>
    </mc:Choice>
  </mc:AlternateContent>
  <bookViews>
    <workbookView xWindow="0" yWindow="0" windowWidth="28800" windowHeight="12435" activeTab="1"/>
  </bookViews>
  <sheets>
    <sheet name="доходы" sheetId="1" r:id="rId1"/>
    <sheet name="расходы" sheetId="2" r:id="rId2"/>
  </sheets>
  <definedNames>
    <definedName name="_xlnm._FilterDatabase" localSheetId="1" hidden="1">расходы!$A$4:$I$389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6" i="1" l="1"/>
  <c r="H385" i="2" l="1"/>
  <c r="G385" i="2"/>
  <c r="G384" i="2" s="1"/>
  <c r="F385" i="2"/>
  <c r="E385" i="2"/>
  <c r="D385" i="2"/>
  <c r="D384" i="2" s="1"/>
  <c r="H384" i="2"/>
  <c r="F384" i="2"/>
  <c r="E384" i="2"/>
  <c r="H379" i="2"/>
  <c r="G379" i="2"/>
  <c r="G378" i="2" s="1"/>
  <c r="F379" i="2"/>
  <c r="E379" i="2"/>
  <c r="D379" i="2"/>
  <c r="D378" i="2" s="1"/>
  <c r="H378" i="2"/>
  <c r="F378" i="2"/>
  <c r="E378" i="2"/>
  <c r="H370" i="2"/>
  <c r="G370" i="2"/>
  <c r="G369" i="2" s="1"/>
  <c r="F370" i="2"/>
  <c r="F369" i="2" s="1"/>
  <c r="E370" i="2"/>
  <c r="D370" i="2"/>
  <c r="H369" i="2"/>
  <c r="E369" i="2"/>
  <c r="D369" i="2"/>
  <c r="H363" i="2"/>
  <c r="G363" i="2"/>
  <c r="F363" i="2"/>
  <c r="E363" i="2"/>
  <c r="D363" i="2"/>
  <c r="H356" i="2"/>
  <c r="G356" i="2"/>
  <c r="F356" i="2"/>
  <c r="E356" i="2"/>
  <c r="D356" i="2"/>
  <c r="H348" i="2"/>
  <c r="G348" i="2"/>
  <c r="F348" i="2"/>
  <c r="F345" i="2" s="1"/>
  <c r="E348" i="2"/>
  <c r="D348" i="2"/>
  <c r="H346" i="2"/>
  <c r="G346" i="2"/>
  <c r="G345" i="2" s="1"/>
  <c r="F346" i="2"/>
  <c r="E346" i="2"/>
  <c r="D346" i="2"/>
  <c r="E345" i="2"/>
  <c r="D345" i="2"/>
  <c r="H335" i="2"/>
  <c r="G335" i="2"/>
  <c r="F335" i="2"/>
  <c r="E335" i="2"/>
  <c r="D335" i="2"/>
  <c r="H306" i="2"/>
  <c r="H305" i="2" s="1"/>
  <c r="G306" i="2"/>
  <c r="G305" i="2" s="1"/>
  <c r="F306" i="2"/>
  <c r="F305" i="2" s="1"/>
  <c r="E306" i="2"/>
  <c r="E305" i="2" s="1"/>
  <c r="D306" i="2"/>
  <c r="D305" i="2" s="1"/>
  <c r="H281" i="2"/>
  <c r="G281" i="2"/>
  <c r="F281" i="2"/>
  <c r="E281" i="2"/>
  <c r="D281" i="2"/>
  <c r="H270" i="2"/>
  <c r="G270" i="2"/>
  <c r="F270" i="2"/>
  <c r="E270" i="2"/>
  <c r="D270" i="2"/>
  <c r="H249" i="2"/>
  <c r="G249" i="2"/>
  <c r="F249" i="2"/>
  <c r="E249" i="2"/>
  <c r="D249" i="2"/>
  <c r="H219" i="2"/>
  <c r="H200" i="2" s="1"/>
  <c r="G219" i="2"/>
  <c r="G200" i="2" s="1"/>
  <c r="F219" i="2"/>
  <c r="E219" i="2"/>
  <c r="D219" i="2"/>
  <c r="D200" i="2" s="1"/>
  <c r="H201" i="2"/>
  <c r="G201" i="2"/>
  <c r="F201" i="2"/>
  <c r="F200" i="2" s="1"/>
  <c r="E201" i="2"/>
  <c r="D201" i="2"/>
  <c r="H198" i="2"/>
  <c r="H197" i="2" s="1"/>
  <c r="G198" i="2"/>
  <c r="F198" i="2"/>
  <c r="F197" i="2" s="1"/>
  <c r="E198" i="2"/>
  <c r="D198" i="2"/>
  <c r="G197" i="2"/>
  <c r="E197" i="2"/>
  <c r="D197" i="2"/>
  <c r="H192" i="2"/>
  <c r="G192" i="2"/>
  <c r="F192" i="2"/>
  <c r="E192" i="2"/>
  <c r="D192" i="2"/>
  <c r="H156" i="2"/>
  <c r="G156" i="2"/>
  <c r="F156" i="2"/>
  <c r="E156" i="2"/>
  <c r="D156" i="2"/>
  <c r="H146" i="2"/>
  <c r="G146" i="2"/>
  <c r="F146" i="2"/>
  <c r="E146" i="2"/>
  <c r="D146" i="2"/>
  <c r="H139" i="2"/>
  <c r="G139" i="2"/>
  <c r="G138" i="2" s="1"/>
  <c r="F139" i="2"/>
  <c r="F138" i="2" s="1"/>
  <c r="E139" i="2"/>
  <c r="D139" i="2"/>
  <c r="E138" i="2"/>
  <c r="D138" i="2"/>
  <c r="H124" i="2"/>
  <c r="G124" i="2"/>
  <c r="F124" i="2"/>
  <c r="E124" i="2"/>
  <c r="D124" i="2"/>
  <c r="H121" i="2"/>
  <c r="G121" i="2"/>
  <c r="F121" i="2"/>
  <c r="E121" i="2"/>
  <c r="D121" i="2"/>
  <c r="D105" i="2" s="1"/>
  <c r="H110" i="2"/>
  <c r="G110" i="2"/>
  <c r="F110" i="2"/>
  <c r="E110" i="2"/>
  <c r="D110" i="2"/>
  <c r="H106" i="2"/>
  <c r="H105" i="2" s="1"/>
  <c r="G106" i="2"/>
  <c r="G105" i="2" s="1"/>
  <c r="F106" i="2"/>
  <c r="F105" i="2" s="1"/>
  <c r="E106" i="2"/>
  <c r="E105" i="2" s="1"/>
  <c r="D106" i="2"/>
  <c r="H97" i="2"/>
  <c r="G97" i="2"/>
  <c r="F97" i="2"/>
  <c r="E97" i="2"/>
  <c r="D97" i="2"/>
  <c r="H90" i="2"/>
  <c r="G90" i="2"/>
  <c r="F90" i="2"/>
  <c r="E90" i="2"/>
  <c r="D90" i="2"/>
  <c r="H87" i="2"/>
  <c r="G87" i="2"/>
  <c r="F87" i="2"/>
  <c r="E87" i="2"/>
  <c r="D87" i="2"/>
  <c r="H85" i="2"/>
  <c r="G85" i="2"/>
  <c r="G84" i="2" s="1"/>
  <c r="F85" i="2"/>
  <c r="F84" i="2" s="1"/>
  <c r="E85" i="2"/>
  <c r="E84" i="2" s="1"/>
  <c r="D85" i="2"/>
  <c r="D84" i="2" s="1"/>
  <c r="H84" i="2"/>
  <c r="H57" i="2"/>
  <c r="G57" i="2"/>
  <c r="F57" i="2"/>
  <c r="E57" i="2"/>
  <c r="D57" i="2"/>
  <c r="H55" i="2"/>
  <c r="G55" i="2"/>
  <c r="F55" i="2"/>
  <c r="E55" i="2"/>
  <c r="D55" i="2"/>
  <c r="H53" i="2"/>
  <c r="G53" i="2"/>
  <c r="F53" i="2"/>
  <c r="F6" i="2" s="1"/>
  <c r="E53" i="2"/>
  <c r="D53" i="2"/>
  <c r="H46" i="2"/>
  <c r="G46" i="2"/>
  <c r="F46" i="2"/>
  <c r="E46" i="2"/>
  <c r="D46" i="2"/>
  <c r="D6" i="2" s="1"/>
  <c r="D387" i="2" s="1"/>
  <c r="H44" i="2"/>
  <c r="G44" i="2"/>
  <c r="F44" i="2"/>
  <c r="E44" i="2"/>
  <c r="D44" i="2"/>
  <c r="H25" i="2"/>
  <c r="G25" i="2"/>
  <c r="F25" i="2"/>
  <c r="E25" i="2"/>
  <c r="D25" i="2"/>
  <c r="H14" i="2"/>
  <c r="G14" i="2"/>
  <c r="F14" i="2"/>
  <c r="E14" i="2"/>
  <c r="D14" i="2"/>
  <c r="H7" i="2"/>
  <c r="G7" i="2"/>
  <c r="G6" i="2" s="1"/>
  <c r="F7" i="2"/>
  <c r="E7" i="2"/>
  <c r="D7" i="2"/>
  <c r="E6" i="2"/>
  <c r="E33" i="1"/>
  <c r="E32" i="1"/>
  <c r="E29" i="1" s="1"/>
  <c r="E28" i="1" s="1"/>
  <c r="E31" i="1"/>
  <c r="E30" i="1"/>
  <c r="D29" i="1"/>
  <c r="C29" i="1"/>
  <c r="B29" i="1"/>
  <c r="D28" i="1"/>
  <c r="C28" i="1"/>
  <c r="B28" i="1"/>
  <c r="E21" i="1"/>
  <c r="D21" i="1"/>
  <c r="C21" i="1"/>
  <c r="B21" i="1"/>
  <c r="E16" i="1"/>
  <c r="D16" i="1"/>
  <c r="C16" i="1"/>
  <c r="B16" i="1"/>
  <c r="E12" i="1"/>
  <c r="D12" i="1"/>
  <c r="C12" i="1"/>
  <c r="B12" i="1"/>
  <c r="E9" i="1"/>
  <c r="E8" i="1" s="1"/>
  <c r="D9" i="1"/>
  <c r="D8" i="1" s="1"/>
  <c r="D38" i="1" s="1"/>
  <c r="C9" i="1"/>
  <c r="C8" i="1" s="1"/>
  <c r="C38" i="1" s="1"/>
  <c r="B9" i="1"/>
  <c r="B8" i="1" s="1"/>
  <c r="B38" i="1" s="1"/>
  <c r="E38" i="1" l="1"/>
  <c r="G387" i="2"/>
  <c r="F387" i="2"/>
  <c r="E200" i="2"/>
  <c r="H345" i="2"/>
  <c r="H138" i="2"/>
  <c r="H6" i="2"/>
  <c r="E387" i="2" l="1"/>
  <c r="H387" i="2"/>
</calcChain>
</file>

<file path=xl/sharedStrings.xml><?xml version="1.0" encoding="utf-8"?>
<sst xmlns="http://schemas.openxmlformats.org/spreadsheetml/2006/main" count="1192" uniqueCount="602">
  <si>
    <t>Оценка исполнения бюджета ЗАТО г.Североморск по доходам за 2025 год</t>
  </si>
  <si>
    <t>рублей</t>
  </si>
  <si>
    <t>Наименование показателя</t>
  </si>
  <si>
    <t>Исполнено                              за 2024 год</t>
  </si>
  <si>
    <t>2025 год                                                                                                      (по состоянию на 01.11.2025)</t>
  </si>
  <si>
    <t>Ожидаемое исполнение                          за 2025 год</t>
  </si>
  <si>
    <t>Утверждено Решением о бюджете</t>
  </si>
  <si>
    <t>Исполнено на 01.11.2025</t>
  </si>
  <si>
    <t xml:space="preserve">      НАЛОГОВЫЕ И НЕНАЛОГОВЫЕ ДОХОДЫ</t>
  </si>
  <si>
    <t>НАЛОГОВЫЕ ДОХОДЫ</t>
  </si>
  <si>
    <t>Налог на доходы физический лиц</t>
  </si>
  <si>
    <t>Налоги на товары (работы, услуги), реализуемые на территории РФ</t>
  </si>
  <si>
    <t>Налоги на совокупный доход, в т.ч.:</t>
  </si>
  <si>
    <t xml:space="preserve">   Налог, взимаемый в связи с применением упрощенной системы налогообложения</t>
  </si>
  <si>
    <t xml:space="preserve">   Единый налог на вмененный доход для отдельных видов деятельности</t>
  </si>
  <si>
    <t xml:space="preserve">   Налог, взимаемый  в связи с применением патентной системы налогообложения</t>
  </si>
  <si>
    <t>Налоги на имущество, в т.ч.:</t>
  </si>
  <si>
    <t xml:space="preserve">   Налог на имущество физических лиц</t>
  </si>
  <si>
    <t xml:space="preserve">   Земельный налог</t>
  </si>
  <si>
    <r>
      <rPr>
        <b/>
        <sz val="10"/>
        <color rgb="FF000000"/>
        <rFont val="Times New Roman"/>
        <family val="1"/>
        <charset val="204"/>
      </rPr>
      <t xml:space="preserve">   Государственная пошлина</t>
    </r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</si>
  <si>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</si>
  <si>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</si>
  <si>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</si>
  <si>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</si>
  <si>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</si>
  <si>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</si>
  <si>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</si>
  <si>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</si>
  <si>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</si>
  <si>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системы Российской Федерации, в т.ч.:</t>
  </si>
  <si>
    <t>Дотации бюджетам субъектов Российской Федерации и муниципальных образований</t>
  </si>
  <si>
    <t xml:space="preserve">Субсидии бюджетам бюджетной системы Российской Федерации 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</si>
  <si>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</si>
  <si>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</si>
  <si>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</si>
  <si>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</si>
  <si>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значение, прошлых лет</t>
  </si>
  <si>
    <t>Возврат остатков субсидий, субвенций и иных межбюджетных трансфертов, имеющих целевое значение, прошлых лет</t>
  </si>
  <si>
    <t>ВСЕГО</t>
  </si>
  <si>
    <t>Оценка исполнения бюджета ЗАТО г.Североморск по расходам за 2025 год</t>
  </si>
  <si>
    <t>Единица измерения: руб.</t>
  </si>
  <si>
    <t>Разд.</t>
  </si>
  <si>
    <t>Ц.ст.</t>
  </si>
  <si>
    <t>Исполнено за 2024 год</t>
  </si>
  <si>
    <t>2025 год  (по состоянию на 01.11.2025)</t>
  </si>
  <si>
    <t xml:space="preserve">Ожидаемое исполнение </t>
  </si>
  <si>
    <t>Утверждено Сводной бюджетной росписью на 2025 год</t>
  </si>
  <si>
    <t>Финансирование на 01.11.2025</t>
  </si>
  <si>
    <t>ОБЩЕГОСУДАРСТВЕННЫЕ ВОПРОСЫ</t>
  </si>
  <si>
    <t>0100</t>
  </si>
  <si>
    <t>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</si>
  <si>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</si>
  <si>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</si>
  <si>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Расходы на обеспечение функций главы муниципального образования</t>
  </si>
  <si>
    <t>0330101030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</si>
  <si>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</si>
  <si>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</si>
  <si>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Расходы на выплаты по оплате труда главы муниципального образования</t>
  </si>
  <si>
    <t>9020001010</t>
  </si>
  <si>
    <t>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</si>
  <si>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</si>
  <si>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</si>
  <si>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</si>
  <si>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</si>
  <si>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</si>
  <si>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</si>
  <si>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</si>
  <si>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</si>
  <si>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</si>
  <si>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</si>
  <si>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</si>
  <si>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</si>
  <si>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</si>
  <si>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</si>
  <si>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</si>
  <si>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</si>
  <si>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</si>
  <si>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</si>
  <si>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</si>
  <si>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Расходы на выплаты по оплате труда работников органов местного самоуправления</t>
  </si>
  <si>
    <t>9010006010</t>
  </si>
  <si>
    <t>901007751U</t>
  </si>
  <si>
    <t>Иные межбюджетные трансферты из областного бюджета местным бюджетам за достижение значений показателей деятельности в укреплении гражданского единства жителей Мурманской области (за счет средств резервного фонда Правительства Мурманской области)</t>
  </si>
  <si>
    <t>901007756U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</si>
  <si>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</si>
  <si>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</si>
  <si>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0310106010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</si>
  <si>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</si>
  <si>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</si>
  <si>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0330206030</t>
  </si>
  <si>
    <t>0510806010</t>
  </si>
  <si>
    <t>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области, осуществляющих управление в сфере образования, на территории которых проведены мероприятия по реорганизации образовательных организаций в форме присоединения (слияния), и руководителям, возглавившим муниципальную образовательную организацию, созданную путем реорганизации в форме присоединения (слияния) (за счет средств резервного фонда Правительства Мурманской области)</t>
  </si>
  <si>
    <t>051087757U</t>
  </si>
  <si>
    <t>0660406010</t>
  </si>
  <si>
    <t>0660408300</t>
  </si>
  <si>
    <t>0710106010</t>
  </si>
  <si>
    <t>0710108300</t>
  </si>
  <si>
    <t>9020006010</t>
  </si>
  <si>
    <t>9020008300</t>
  </si>
  <si>
    <t>902007756U</t>
  </si>
  <si>
    <t>Уплата налогов, сборов, пеней, штрафов</t>
  </si>
  <si>
    <t>90200Б9090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</si>
  <si>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</si>
  <si>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</si>
  <si>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</si>
  <si>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</si>
  <si>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</si>
  <si>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</si>
  <si>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</si>
  <si>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</si>
  <si>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</si>
  <si>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</si>
  <si>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</si>
  <si>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</si>
  <si>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0107</t>
  </si>
  <si>
    <t>Обеспечение проведения выборов и референдумов в ЗАТО г. Североморск</t>
  </si>
  <si>
    <t>90200Б9150</t>
  </si>
  <si>
    <t>Резервные фонды</t>
  </si>
  <si>
    <t>0111</t>
  </si>
  <si>
    <t>Резервный фонд администрации ЗАТО г. Североморск</t>
  </si>
  <si>
    <t>90200Б9130</t>
  </si>
  <si>
    <t>Другие общегосударственные вопросы</t>
  </si>
  <si>
    <t>0113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</si>
  <si>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</si>
  <si>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</si>
  <si>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</si>
  <si>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</si>
  <si>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</si>
  <si>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</si>
  <si>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Расходы связанные с содержанием, обслуживанием,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</si>
  <si>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</si>
  <si>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</si>
  <si>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</si>
  <si>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</si>
  <si>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</si>
  <si>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</si>
  <si>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</si>
  <si>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</si>
  <si>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>Укрепление материально-технической базы муниципальных учреждений</t>
  </si>
  <si>
    <t>03107Б1010</t>
  </si>
  <si>
    <t>Ремонт и капитальный ремонт имущества муниципальных учреждений</t>
  </si>
  <si>
    <t>03107Б1020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</si>
  <si>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</si>
  <si>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</si>
  <si>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</si>
  <si>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</si>
  <si>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Сопровождение и модернизация официальных интернет-ресурсов ОМСУ ЗАТО г.Североморск</t>
  </si>
  <si>
    <t>03204Б2450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</si>
  <si>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</si>
  <si>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</si>
  <si>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</si>
  <si>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</si>
  <si>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</si>
  <si>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</si>
  <si>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Исполнение судебных актов по обращению взыскания на средства бюджета муниципального образования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</si>
  <si>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</si>
  <si>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</si>
  <si>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</si>
  <si>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</si>
  <si>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</si>
  <si>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>904007751U</t>
  </si>
  <si>
    <t>905007751U</t>
  </si>
  <si>
    <t>905007756U</t>
  </si>
  <si>
    <t>905007750U</t>
  </si>
  <si>
    <t>90500Б9000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</si>
  <si>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</si>
  <si>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</si>
  <si>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</si>
  <si>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</si>
  <si>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</si>
  <si>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9020059300</t>
  </si>
  <si>
    <t>Гражданская оборона</t>
  </si>
  <si>
    <t>0309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</si>
  <si>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</si>
  <si>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</si>
  <si>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</si>
  <si>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</si>
  <si>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</si>
  <si>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</si>
  <si>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0190113060</t>
  </si>
  <si>
    <t>01901Б0200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</si>
  <si>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</si>
  <si>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</si>
  <si>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904007756U</t>
  </si>
  <si>
    <t>Другие вопросы в области национальной безопасности и правоохранительной деятельности</t>
  </si>
  <si>
    <t>0314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</si>
  <si>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</si>
  <si>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</si>
  <si>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</si>
  <si>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</si>
  <si>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</si>
  <si>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</si>
  <si>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</si>
  <si>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</si>
  <si>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</si>
  <si>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</si>
  <si>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</si>
  <si>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</si>
  <si>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</si>
  <si>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НАЦИОНАЛЬНАЯ ЭКОНОМИКА</t>
  </si>
  <si>
    <t>0400</t>
  </si>
  <si>
    <t>Сельское хозяйство и рыболовство</t>
  </si>
  <si>
    <t>0405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</si>
  <si>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</si>
  <si>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</si>
  <si>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</si>
  <si>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</si>
  <si>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</si>
  <si>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Дорожное хозяйство (дорожные фонды)</t>
  </si>
  <si>
    <t>0409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</si>
  <si>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</si>
  <si>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</si>
  <si>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</si>
  <si>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</si>
  <si>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</si>
  <si>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</si>
  <si>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</si>
  <si>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</si>
  <si>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</si>
  <si>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</si>
  <si>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</si>
  <si>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04102L5060</t>
  </si>
  <si>
    <t>Содержание автомобильных дорог общего пользования и инженерных сооружений на них в границах городских округов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</si>
  <si>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</si>
  <si>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</si>
  <si>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</si>
  <si>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Улучшение дорожных условий для участников дорожного движения</t>
  </si>
  <si>
    <t>090019Д040</t>
  </si>
  <si>
    <t>Связь и информатика</t>
  </si>
  <si>
    <t>0410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</si>
  <si>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</si>
  <si>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</si>
  <si>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</si>
  <si>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</si>
  <si>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</si>
  <si>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0412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</si>
  <si>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</si>
  <si>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</si>
  <si>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Предоставление грантов субъектам малого и среднего предпринимательства</t>
  </si>
  <si>
    <t>02102Б2420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</si>
  <si>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</si>
  <si>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</si>
  <si>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</si>
  <si>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</si>
  <si>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</si>
  <si>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</si>
  <si>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</si>
  <si>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</si>
  <si>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</si>
  <si>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</si>
  <si>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</si>
  <si>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</si>
  <si>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</si>
  <si>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</si>
  <si>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0500</t>
  </si>
  <si>
    <t>Жилищное хозяйство</t>
  </si>
  <si>
    <t>0501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</si>
  <si>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</si>
  <si>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</si>
  <si>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Софинансирование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</si>
  <si>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</si>
  <si>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</si>
  <si>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</si>
  <si>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</si>
  <si>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</si>
  <si>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</si>
  <si>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Коммунальное хозяйство</t>
  </si>
  <si>
    <t>0502</t>
  </si>
  <si>
    <t>Строительство и реконструкция (модернизация) объектов питьевого водоснабжения</t>
  </si>
  <si>
    <t>031F552430</t>
  </si>
  <si>
    <t>031F5А2430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</si>
  <si>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</si>
  <si>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</si>
  <si>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Внедрение энергосберегающих технологий при эксплуатации сетей уличного освещения</t>
  </si>
  <si>
    <t>04302Б2470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</si>
  <si>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</si>
  <si>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</si>
  <si>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</si>
  <si>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</si>
  <si>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</t>
  </si>
  <si>
    <t>04401S9605</t>
  </si>
  <si>
    <t>Разработка и утверждение схемы теплоснабжения и водоснабжения, программы комплексного развития систем коммунальной инфраструктуры</t>
  </si>
  <si>
    <t>04402Б2490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</si>
  <si>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</si>
  <si>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</si>
  <si>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</si>
  <si>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>0503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</si>
  <si>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</si>
  <si>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</si>
  <si>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</si>
  <si>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</si>
  <si>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</si>
  <si>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</si>
  <si>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</si>
  <si>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Увеличение общей протяженности линий сети уличного освещения</t>
  </si>
  <si>
    <t>04202Б2860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</si>
  <si>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</si>
  <si>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</si>
  <si>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</si>
  <si>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</si>
  <si>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</si>
  <si>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</si>
  <si>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Софинансирование расходов на приобретение коммунальной техники для уборки территории муниципального образования</t>
  </si>
  <si>
    <t>04602S3160</t>
  </si>
  <si>
    <t>04602L5060</t>
  </si>
  <si>
    <t>04602Б2990</t>
  </si>
  <si>
    <t>04603Б2700</t>
  </si>
  <si>
    <t>Установка (демонтаж) элементов прочего благоустройства</t>
  </si>
  <si>
    <t>04603Б2730</t>
  </si>
  <si>
    <t>Праздничное оформление территории муниципального образования</t>
  </si>
  <si>
    <t>04603Б2890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</si>
  <si>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</si>
  <si>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</si>
  <si>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</si>
  <si>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</si>
  <si>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</si>
  <si>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</si>
  <si>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Строительство кладбищ</t>
  </si>
  <si>
    <t>04604Б4020</t>
  </si>
  <si>
    <t>Содержание объектов озеленения</t>
  </si>
  <si>
    <t>04701Б2800</t>
  </si>
  <si>
    <t>Благоустройство территорий парков и скверов</t>
  </si>
  <si>
    <t>04701Б2840</t>
  </si>
  <si>
    <t>Прочие мероприятия по благоустройству дворовых территорий</t>
  </si>
  <si>
    <t>08001Б2520</t>
  </si>
  <si>
    <t>Прочие мероприятия по благоустройству общественных территорий</t>
  </si>
  <si>
    <t>08002Б2510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</si>
  <si>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</si>
  <si>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</si>
  <si>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</si>
  <si>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</si>
  <si>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</si>
  <si>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</si>
  <si>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Подготовительные работы, направленные на развитие и модернизацию инфраструктуры городской среды</t>
  </si>
  <si>
    <t>08004Б2920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</si>
  <si>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</si>
  <si>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</si>
  <si>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</si>
  <si>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</si>
  <si>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</si>
  <si>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</si>
  <si>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</si>
  <si>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Другие вопросы в области жилищно-коммунального хозяйства</t>
  </si>
  <si>
    <t>0505</t>
  </si>
  <si>
    <t>0460713060</t>
  </si>
  <si>
    <t>04607Б0200</t>
  </si>
  <si>
    <t>ОХРАНА ОКРУЖАЮЩЕЙ СРЕДЫ</t>
  </si>
  <si>
    <t>0600</t>
  </si>
  <si>
    <t>Другие вопросы в области охраны окружающей среды</t>
  </si>
  <si>
    <t>0605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</si>
  <si>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</si>
  <si>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</si>
  <si>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ОБРАЗОВАНИЕ</t>
  </si>
  <si>
    <t>0700</t>
  </si>
  <si>
    <t>Дошкольное образование</t>
  </si>
  <si>
    <t>0701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</si>
  <si>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</si>
  <si>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</si>
  <si>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</si>
  <si>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</si>
  <si>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</si>
  <si>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</si>
  <si>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</si>
  <si>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-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</si>
  <si>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</si>
  <si>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</si>
  <si>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</si>
  <si>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</si>
  <si>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</si>
  <si>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</si>
  <si>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</si>
  <si>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</si>
  <si>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</si>
  <si>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</si>
  <si>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</si>
  <si>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</si>
  <si>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</si>
  <si>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0702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</si>
  <si>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</si>
  <si>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</si>
  <si>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</si>
  <si>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</si>
  <si>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</si>
  <si>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</si>
  <si>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051017757U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</si>
  <si>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</si>
  <si>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</si>
  <si>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Софинансирование мероприятий по замене окон в муниципальных общеобразовательных организациях</t>
  </si>
  <si>
    <t>05101S3170</t>
  </si>
  <si>
    <t>Организация и проведение оценки качества образования</t>
  </si>
  <si>
    <t>05101Б1200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</si>
  <si>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</si>
  <si>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</si>
  <si>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</si>
  <si>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</si>
  <si>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</si>
  <si>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</si>
  <si>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</si>
  <si>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</si>
  <si>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</si>
  <si>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</si>
  <si>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</si>
  <si>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</si>
  <si>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</si>
  <si>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</si>
  <si>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</si>
  <si>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</si>
  <si>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</si>
  <si>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</si>
  <si>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</si>
  <si>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</si>
  <si>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</si>
  <si>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</si>
  <si>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</si>
  <si>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</si>
  <si>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</si>
  <si>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Дополнительное образование детей</t>
  </si>
  <si>
    <t>0703</t>
  </si>
  <si>
    <t>Субсидии на оказание услуг в сфере дополнительного образования (на конкурсной основе)</t>
  </si>
  <si>
    <t>02301Б0730</t>
  </si>
  <si>
    <t>Обеспечение персонифицированного финансирования дополнительного образования детей</t>
  </si>
  <si>
    <t>05101Б1280</t>
  </si>
  <si>
    <t>05104L5060</t>
  </si>
  <si>
    <t>0610113060</t>
  </si>
  <si>
    <t>0610171100</t>
  </si>
  <si>
    <t>06101S1100</t>
  </si>
  <si>
    <t>06101Б0100</t>
  </si>
  <si>
    <t>06102Б1020</t>
  </si>
  <si>
    <t>Создание виртуальных концертных залов</t>
  </si>
  <si>
    <t>061A354530</t>
  </si>
  <si>
    <t>Государственная поддержка отрасли культуры</t>
  </si>
  <si>
    <t>061Я555190</t>
  </si>
  <si>
    <t>Молодежная политика</t>
  </si>
  <si>
    <t>0707</t>
  </si>
  <si>
    <t>0110113060</t>
  </si>
  <si>
    <t>01101Б0100</t>
  </si>
  <si>
    <t>01101Б2990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</si>
  <si>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</si>
  <si>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</si>
  <si>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</si>
  <si>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</si>
  <si>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</si>
  <si>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</si>
  <si>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</si>
  <si>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</si>
  <si>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</si>
  <si>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Расходы на создание молодежного пространства</t>
  </si>
  <si>
    <t>01102Б2170</t>
  </si>
  <si>
    <t>01301Б2990</t>
  </si>
  <si>
    <t>Другие вопросы в области образования</t>
  </si>
  <si>
    <t>0709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</si>
  <si>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</si>
  <si>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</si>
  <si>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</si>
  <si>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</si>
  <si>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</si>
  <si>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</si>
  <si>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0510513060</t>
  </si>
  <si>
    <t>05105Б0100</t>
  </si>
  <si>
    <t>Расходы на выплаты работникам муниципальных учреждений денежной компенсации за все неиспользованные отпуска при прекращении или расторжении служебного контракта (трудового договора)</t>
  </si>
  <si>
    <t>05105Б1910</t>
  </si>
  <si>
    <t>0510613060</t>
  </si>
  <si>
    <t>05106Б0100</t>
  </si>
  <si>
    <t>0510713060</t>
  </si>
  <si>
    <t>05107Б0100</t>
  </si>
  <si>
    <t>0520113060</t>
  </si>
  <si>
    <t>05201Б0100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</si>
  <si>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</si>
  <si>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</si>
  <si>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</si>
  <si>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</si>
  <si>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</si>
  <si>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</si>
  <si>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</si>
  <si>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</si>
  <si>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</si>
  <si>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</si>
  <si>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</si>
  <si>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</si>
  <si>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909007736U</t>
  </si>
  <si>
    <t>КУЛЬТУРА, КИНЕМАТОГРАФИЯ</t>
  </si>
  <si>
    <t>0800</t>
  </si>
  <si>
    <t>Культура</t>
  </si>
  <si>
    <t>0801</t>
  </si>
  <si>
    <t>Субсидии на организацию и проведение массовых меропиятий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</si>
  <si>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</si>
  <si>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</si>
  <si>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</si>
  <si>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>0620113060</t>
  </si>
  <si>
    <t>0620171100</t>
  </si>
  <si>
    <t>06201L5190</t>
  </si>
  <si>
    <t>06201S1100</t>
  </si>
  <si>
    <t>06201Б0100</t>
  </si>
  <si>
    <t>Создание модельных муниципальных библиотек</t>
  </si>
  <si>
    <t>062Я554540</t>
  </si>
  <si>
    <t>06202Б1010</t>
  </si>
  <si>
    <t>06202Б1020</t>
  </si>
  <si>
    <t>0630113060</t>
  </si>
  <si>
    <t>0630171100</t>
  </si>
  <si>
    <t>06301S1100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</si>
  <si>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</si>
  <si>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</si>
  <si>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</si>
  <si>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</si>
  <si>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</si>
  <si>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</si>
  <si>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</si>
  <si>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</si>
  <si>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</si>
  <si>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06302Б1010</t>
  </si>
  <si>
    <t>06302Б1020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</si>
  <si>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</si>
  <si>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</si>
  <si>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</si>
  <si>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</si>
  <si>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</si>
  <si>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063A255190</t>
  </si>
  <si>
    <t>0640113060</t>
  </si>
  <si>
    <t>06401Б0100</t>
  </si>
  <si>
    <t>Другие вопросы в области культуры, кинематографии</t>
  </si>
  <si>
    <t>0804</t>
  </si>
  <si>
    <t>Реализация мероприятий по сохранению памятников истории и культуры ЗАТО г. Североморск</t>
  </si>
  <si>
    <t>06501Б1400</t>
  </si>
  <si>
    <t>0660113060</t>
  </si>
  <si>
    <t>06601Б0100</t>
  </si>
  <si>
    <t>0660213060</t>
  </si>
  <si>
    <t>06602Б0100</t>
  </si>
  <si>
    <t>06605Б2180</t>
  </si>
  <si>
    <t>СОЦИАЛЬНАЯ ПОЛИТИКА</t>
  </si>
  <si>
    <t>1000</t>
  </si>
  <si>
    <t>Пенсионное обеспечение</t>
  </si>
  <si>
    <t>1001</t>
  </si>
  <si>
    <t>Доплата к пенсиям муниципальных служащих</t>
  </si>
  <si>
    <t>01401Б8900</t>
  </si>
  <si>
    <t>Социальное обеспечение населения</t>
  </si>
  <si>
    <t>1003</t>
  </si>
  <si>
    <t>Субвенция на возмещение расходов по гарантированному перечню услуг по погребению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</si>
  <si>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</si>
  <si>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</si>
  <si>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</si>
  <si>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</si>
  <si>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</si>
  <si>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</si>
  <si>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</si>
  <si>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</si>
  <si>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</si>
  <si>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</si>
  <si>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</si>
  <si>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</si>
  <si>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</si>
  <si>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</si>
  <si>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1004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</si>
  <si>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</si>
  <si>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</si>
  <si>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</si>
  <si>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</si>
  <si>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</si>
  <si>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</si>
  <si>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</si>
  <si>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</si>
  <si>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</si>
  <si>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</si>
  <si>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</si>
  <si>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</si>
  <si>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</si>
  <si>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1006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</si>
  <si>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</si>
  <si>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</si>
  <si>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</si>
  <si>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</si>
  <si>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</si>
  <si>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</si>
  <si>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9020075530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</si>
  <si>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</si>
  <si>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9020075560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</si>
  <si>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</si>
  <si>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</si>
  <si>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</si>
  <si>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</si>
  <si>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0120113060</t>
  </si>
  <si>
    <t>01201Б0100</t>
  </si>
  <si>
    <t>01201Б2180</t>
  </si>
  <si>
    <t>01201Б2990</t>
  </si>
  <si>
    <t>Субсидии из областного бюджета местным бюджетам на открытие спортивных пространств для молодежи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</si>
  <si>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</si>
  <si>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</si>
  <si>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</si>
  <si>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</si>
  <si>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</si>
  <si>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</si>
  <si>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1200</t>
  </si>
  <si>
    <t>Периодическая печать и издательства</t>
  </si>
  <si>
    <t>1202</t>
  </si>
  <si>
    <t>0660313060</t>
  </si>
  <si>
    <t>06603Б0100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</si>
  <si>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</si>
  <si>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</si>
  <si>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</si>
  <si>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</si>
  <si>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 ЗАТО г. Североморск</t>
  </si>
  <si>
    <t>07102Б2140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</si>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</sst>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_-* #,##0.00_р_._-;\-* #,##0.00_р_._-;_-* \-??_р_._-;_-@_-"/>
    <numFmt numFmtId="166" formatCode="_-* #,##0.00\ _₽_-;\-* #,##0.00\ _₽_-;_-* \-??\ _₽_-;_-@_-"/>
  </numFmts>
  <fonts count="15" x14ac:knownFonts="1">
    <font>
      <sz val="11"/>
      <name val="Calibri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85961485641044"/>
        <bgColor indexed="65"/>
      </patternFill>
    </fill>
    <fill>
      <patternFill patternType="solid">
        <fgColor theme="9" tint="0.79985961485641044"/>
        <bgColor indexed="65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Fill="0" applyBorder="0"/>
  </cellStyleXfs>
  <cellXfs count="116">
    <xf numFmtId="0" fontId="1" fillId="0" borderId="0" xfId="0" applyNumberFormat="1" applyFont="1"/>
    <xf numFmtId="0" fontId="2" fillId="0" borderId="0" xfId="0" applyNumberFormat="1" applyFont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4" fontId="2" fillId="0" borderId="0" xfId="0" applyNumberFormat="1" applyFont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166" fontId="2" fillId="0" borderId="0" xfId="0" applyNumberFormat="1" applyFont="1" applyProtection="1">
      <protection locked="0"/>
    </xf>
    <xf numFmtId="4" fontId="4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shrinkToFit="1"/>
    </xf>
    <xf numFmtId="4" fontId="9" fillId="2" borderId="3" xfId="0" applyNumberFormat="1" applyFont="1" applyFill="1" applyBorder="1" applyAlignment="1">
      <alignment horizontal="center" vertical="top" shrinkToFit="1"/>
    </xf>
    <xf numFmtId="0" fontId="8" fillId="3" borderId="8" xfId="0" applyNumberFormat="1" applyFont="1" applyFill="1" applyBorder="1" applyAlignment="1">
      <alignment horizontal="left" vertical="top" wrapText="1"/>
    </xf>
    <xf numFmtId="4" fontId="8" fillId="3" borderId="3" xfId="0" applyNumberFormat="1" applyFont="1" applyFill="1" applyBorder="1" applyAlignment="1">
      <alignment horizontal="center" vertical="top" shrinkToFit="1"/>
    </xf>
    <xf numFmtId="0" fontId="8" fillId="0" borderId="8" xfId="0" applyNumberFormat="1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shrinkToFit="1"/>
    </xf>
    <xf numFmtId="4" fontId="9" fillId="4" borderId="3" xfId="0" applyNumberFormat="1" applyFont="1" applyFill="1" applyBorder="1" applyAlignment="1" applyProtection="1">
      <alignment horizontal="center"/>
      <protection locked="0"/>
    </xf>
    <xf numFmtId="4" fontId="8" fillId="0" borderId="3" xfId="0" applyNumberFormat="1" applyFont="1" applyBorder="1" applyAlignment="1" applyProtection="1">
      <alignment horizontal="center"/>
      <protection locked="0"/>
    </xf>
    <xf numFmtId="4" fontId="9" fillId="0" borderId="3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4" fillId="4" borderId="3" xfId="0" applyNumberFormat="1" applyFont="1" applyFill="1" applyBorder="1" applyAlignment="1">
      <alignment horizontal="center" vertical="center" shrinkToFit="1"/>
    </xf>
    <xf numFmtId="4" fontId="3" fillId="4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>
      <alignment horizontal="center" vertical="center" shrinkToFit="1"/>
    </xf>
    <xf numFmtId="4" fontId="3" fillId="0" borderId="3" xfId="0" applyNumberFormat="1" applyFont="1" applyBorder="1" applyAlignment="1" applyProtection="1">
      <alignment horizontal="center" vertical="center"/>
      <protection locked="0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shrinkToFit="1"/>
    </xf>
    <xf numFmtId="4" fontId="9" fillId="0" borderId="3" xfId="0" applyNumberFormat="1" applyFont="1" applyBorder="1" applyAlignment="1">
      <alignment horizontal="center" vertical="center" shrinkToFit="1"/>
    </xf>
    <xf numFmtId="4" fontId="9" fillId="0" borderId="3" xfId="0" applyNumberFormat="1" applyFont="1" applyBorder="1" applyAlignment="1" applyProtection="1">
      <alignment horizontal="center" vertical="center"/>
      <protection locked="0"/>
    </xf>
    <xf numFmtId="4" fontId="9" fillId="3" borderId="3" xfId="0" applyNumberFormat="1" applyFont="1" applyFill="1" applyBorder="1" applyAlignment="1">
      <alignment horizontal="center" vertical="top" shrinkToFit="1"/>
    </xf>
    <xf numFmtId="4" fontId="3" fillId="0" borderId="3" xfId="0" applyNumberFormat="1" applyFont="1" applyBorder="1" applyAlignment="1">
      <alignment horizontal="center" vertical="center" shrinkToFit="1"/>
    </xf>
    <xf numFmtId="4" fontId="2" fillId="0" borderId="0" xfId="0" applyNumberFormat="1" applyFont="1" applyProtection="1">
      <protection locked="0"/>
    </xf>
    <xf numFmtId="4" fontId="8" fillId="3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shrinkToFit="1"/>
    </xf>
    <xf numFmtId="4" fontId="9" fillId="3" borderId="3" xfId="0" applyNumberFormat="1" applyFont="1" applyFill="1" applyBorder="1" applyAlignment="1" applyProtection="1">
      <alignment horizontal="center" vertical="center"/>
      <protection locked="0"/>
    </xf>
    <xf numFmtId="4" fontId="9" fillId="3" borderId="3" xfId="0" applyNumberFormat="1" applyFont="1" applyFill="1" applyBorder="1" applyAlignment="1">
      <alignment horizontal="center" vertical="center" shrinkToFit="1"/>
    </xf>
    <xf numFmtId="166" fontId="2" fillId="4" borderId="0" xfId="0" applyNumberFormat="1" applyFont="1" applyFill="1" applyProtection="1">
      <protection locked="0"/>
    </xf>
    <xf numFmtId="0" fontId="10" fillId="0" borderId="8" xfId="0" applyNumberFormat="1" applyFont="1" applyBorder="1" applyAlignment="1">
      <alignment horizontal="center" vertical="top" shrinkToFit="1"/>
    </xf>
    <xf numFmtId="4" fontId="10" fillId="0" borderId="3" xfId="0" applyNumberFormat="1" applyFont="1" applyBorder="1" applyAlignment="1">
      <alignment horizontal="center" vertical="top" shrinkToFit="1"/>
    </xf>
    <xf numFmtId="4" fontId="2" fillId="4" borderId="0" xfId="0" applyNumberFormat="1" applyFont="1" applyFill="1" applyAlignment="1" applyProtection="1">
      <alignment horizontal="center"/>
      <protection locked="0"/>
    </xf>
    <xf numFmtId="0" fontId="2" fillId="0" borderId="0" xfId="0" applyNumberFormat="1" applyFont="1" applyAlignment="1" applyProtection="1">
      <alignment horizontal="center" vertical="center"/>
      <protection locked="0"/>
    </xf>
    <xf numFmtId="0" fontId="1" fillId="0" borderId="0" xfId="0" applyNumberFormat="1" applyFont="1" applyProtection="1">
      <protection locked="0"/>
    </xf>
    <xf numFmtId="0" fontId="3" fillId="0" borderId="0" xfId="0" applyNumberFormat="1" applyFont="1" applyProtection="1"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4" fontId="1" fillId="0" borderId="0" xfId="0" applyNumberFormat="1" applyFont="1" applyProtection="1">
      <protection locked="0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11" fillId="0" borderId="0" xfId="0" applyNumberFormat="1" applyFont="1"/>
    <xf numFmtId="0" fontId="8" fillId="0" borderId="1" xfId="0" applyNumberFormat="1" applyFont="1" applyBorder="1" applyAlignment="1">
      <alignment vertical="top" wrapText="1"/>
    </xf>
    <xf numFmtId="1" fontId="8" fillId="0" borderId="1" xfId="0" applyNumberFormat="1" applyFont="1" applyBorder="1" applyAlignment="1">
      <alignment horizontal="center" vertical="center" shrinkToFit="1"/>
    </xf>
    <xf numFmtId="4" fontId="9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165" fontId="3" fillId="4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0" fontId="13" fillId="0" borderId="0" xfId="0" applyNumberFormat="1" applyFont="1" applyProtection="1">
      <protection locked="0"/>
    </xf>
    <xf numFmtId="4" fontId="13" fillId="0" borderId="0" xfId="0" applyNumberFormat="1" applyFont="1" applyAlignment="1" applyProtection="1">
      <alignment horizontal="center" vertical="center"/>
      <protection locked="0"/>
    </xf>
    <xf numFmtId="4" fontId="13" fillId="0" borderId="0" xfId="0" applyNumberFormat="1" applyFont="1" applyProtection="1">
      <protection locked="0"/>
    </xf>
    <xf numFmtId="0" fontId="4" fillId="0" borderId="0" xfId="0" applyNumberFormat="1" applyFont="1"/>
    <xf numFmtId="0" fontId="4" fillId="0" borderId="0" xfId="0" applyNumberFormat="1" applyFont="1" applyAlignment="1">
      <alignment horizontal="center" vertical="center"/>
    </xf>
    <xf numFmtId="4" fontId="4" fillId="0" borderId="0" xfId="0" applyNumberFormat="1" applyFont="1"/>
    <xf numFmtId="4" fontId="3" fillId="0" borderId="0" xfId="0" applyNumberFormat="1" applyFont="1" applyProtection="1">
      <protection locked="0"/>
    </xf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 applyProtection="1">
      <alignment vertical="center"/>
      <protection locked="0"/>
    </xf>
    <xf numFmtId="14" fontId="14" fillId="0" borderId="0" xfId="0" applyNumberFormat="1" applyFont="1" applyAlignment="1">
      <alignment vertical="top" wrapText="1"/>
    </xf>
    <xf numFmtId="49" fontId="14" fillId="0" borderId="0" xfId="0" applyNumberFormat="1" applyFont="1" applyAlignment="1">
      <alignment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4" fillId="0" borderId="15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/>
    </xf>
    <xf numFmtId="0" fontId="8" fillId="0" borderId="16" xfId="0" applyNumberFormat="1" applyFont="1" applyBorder="1" applyAlignment="1">
      <alignment horizontal="left"/>
    </xf>
    <xf numFmtId="0" fontId="8" fillId="0" borderId="17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right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 shrinkToFit="1"/>
    </xf>
    <xf numFmtId="4" fontId="4" fillId="5" borderId="3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3" xfId="0" applyNumberFormat="1" applyFont="1" applyFill="1" applyBorder="1" applyAlignment="1">
      <alignment horizontal="center" vertical="center" shrinkToFit="1"/>
    </xf>
    <xf numFmtId="49" fontId="4" fillId="5" borderId="1" xfId="0" applyNumberFormat="1" applyFont="1" applyFill="1" applyBorder="1" applyAlignment="1">
      <alignment horizontal="center" vertical="center" shrinkToFit="1"/>
    </xf>
    <xf numFmtId="1" fontId="8" fillId="5" borderId="1" xfId="0" applyNumberFormat="1" applyFont="1" applyFill="1" applyBorder="1" applyAlignment="1">
      <alignment horizontal="center" vertical="center" shrinkToFit="1"/>
    </xf>
    <xf numFmtId="4" fontId="8" fillId="5" borderId="3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workbookViewId="0">
      <pane ySplit="7" topLeftCell="A23" activePane="bottomLeft" state="frozen"/>
      <selection pane="bottomLeft" activeCell="G25" sqref="G25"/>
    </sheetView>
  </sheetViews>
  <sheetFormatPr defaultColWidth="9.140625" defaultRowHeight="15" x14ac:dyDescent="0.25"/>
  <cols>
    <col min="1" max="1" width="56" style="1" customWidth="1"/>
    <col min="2" max="2" width="18.85546875" style="2" customWidth="1"/>
    <col min="3" max="4" width="18.85546875" style="3" customWidth="1"/>
    <col min="5" max="5" width="18.85546875" style="4" customWidth="1"/>
    <col min="6" max="6" width="16.140625" style="5" bestFit="1" customWidth="1"/>
    <col min="7" max="7" width="18.85546875" style="1" customWidth="1"/>
    <col min="8" max="8" width="9.140625" style="1" bestFit="1" customWidth="1"/>
    <col min="9" max="16384" width="9.140625" style="1"/>
  </cols>
  <sheetData>
    <row r="1" spans="1:5" x14ac:dyDescent="0.25">
      <c r="A1" s="90"/>
      <c r="B1" s="90"/>
      <c r="C1" s="90"/>
      <c r="D1" s="6"/>
      <c r="E1" s="6"/>
    </row>
    <row r="2" spans="1:5" ht="15.2" customHeight="1" x14ac:dyDescent="0.25">
      <c r="A2" s="90"/>
      <c r="B2" s="90"/>
      <c r="C2" s="90"/>
      <c r="D2" s="6"/>
      <c r="E2" s="6"/>
    </row>
    <row r="3" spans="1:5" ht="15.95" customHeight="1" x14ac:dyDescent="0.25">
      <c r="A3" s="91" t="s">
        <v>0</v>
      </c>
      <c r="B3" s="91"/>
      <c r="C3" s="91"/>
      <c r="D3" s="91"/>
      <c r="E3" s="91"/>
    </row>
    <row r="4" spans="1:5" ht="15.75" customHeight="1" x14ac:dyDescent="0.25">
      <c r="A4" s="92"/>
      <c r="B4" s="92"/>
      <c r="C4" s="92"/>
      <c r="D4" s="92"/>
      <c r="E4" s="92"/>
    </row>
    <row r="5" spans="1:5" ht="12.75" customHeight="1" x14ac:dyDescent="0.25">
      <c r="A5" s="93" t="s">
        <v>1</v>
      </c>
      <c r="B5" s="93"/>
      <c r="C5" s="93"/>
      <c r="D5" s="93"/>
      <c r="E5" s="93"/>
    </row>
    <row r="6" spans="1:5" ht="26.25" customHeight="1" x14ac:dyDescent="0.25">
      <c r="A6" s="82" t="s">
        <v>2</v>
      </c>
      <c r="B6" s="84" t="s">
        <v>3</v>
      </c>
      <c r="C6" s="86" t="s">
        <v>4</v>
      </c>
      <c r="D6" s="87"/>
      <c r="E6" s="88" t="s">
        <v>5</v>
      </c>
    </row>
    <row r="7" spans="1:5" ht="25.5" x14ac:dyDescent="0.25">
      <c r="A7" s="83"/>
      <c r="B7" s="85"/>
      <c r="C7" s="9" t="s">
        <v>6</v>
      </c>
      <c r="D7" s="9" t="s">
        <v>7</v>
      </c>
      <c r="E7" s="89"/>
    </row>
    <row r="8" spans="1:5" x14ac:dyDescent="0.25">
      <c r="A8" s="10" t="s">
        <v>8</v>
      </c>
      <c r="B8" s="11">
        <f>B9+B21</f>
        <v>1742336223.27</v>
      </c>
      <c r="C8" s="11">
        <f>C9+C21</f>
        <v>1679194626.1199999</v>
      </c>
      <c r="D8" s="11">
        <f>D9+D21</f>
        <v>1362722375.2099998</v>
      </c>
      <c r="E8" s="12">
        <f>E9+E21</f>
        <v>1790419552.27</v>
      </c>
    </row>
    <row r="9" spans="1:5" x14ac:dyDescent="0.25">
      <c r="A9" s="13" t="s">
        <v>9</v>
      </c>
      <c r="B9" s="14">
        <f>B10+B11+B12+B16+B20+B19</f>
        <v>1519651140.3599999</v>
      </c>
      <c r="C9" s="14">
        <f>C10+C11+C12+C16+C20+C19</f>
        <v>1516924526</v>
      </c>
      <c r="D9" s="14">
        <f>D10+D11+D12+D16+D20+D19</f>
        <v>1197318654.6799998</v>
      </c>
      <c r="E9" s="14">
        <f>E10+E11+E12+E16+E20+E19</f>
        <v>1605717491</v>
      </c>
    </row>
    <row r="10" spans="1:5" x14ac:dyDescent="0.25">
      <c r="A10" s="15" t="s">
        <v>10</v>
      </c>
      <c r="B10" s="16">
        <v>1396900829.55</v>
      </c>
      <c r="C10" s="17">
        <v>1420140745</v>
      </c>
      <c r="D10" s="17">
        <v>1084230973.5699999</v>
      </c>
      <c r="E10" s="18">
        <v>1463844195</v>
      </c>
    </row>
    <row r="11" spans="1:5" ht="16.5" customHeight="1" x14ac:dyDescent="0.25">
      <c r="A11" s="15" t="s">
        <v>11</v>
      </c>
      <c r="B11" s="16">
        <v>10225283.48</v>
      </c>
      <c r="C11" s="17">
        <v>11044048</v>
      </c>
      <c r="D11" s="17">
        <v>9045071.3499999996</v>
      </c>
      <c r="E11" s="19">
        <v>11229775</v>
      </c>
    </row>
    <row r="12" spans="1:5" ht="16.5" customHeight="1" x14ac:dyDescent="0.25">
      <c r="A12" s="15" t="s">
        <v>12</v>
      </c>
      <c r="B12" s="16">
        <f>B13+B14+B15</f>
        <v>65030243.560000002</v>
      </c>
      <c r="C12" s="16">
        <f>C13+C14+C15</f>
        <v>45651340</v>
      </c>
      <c r="D12" s="16">
        <f>D13+D14+D15</f>
        <v>58856138.799999997</v>
      </c>
      <c r="E12" s="20">
        <f>E13+E14+E15</f>
        <v>66143523</v>
      </c>
    </row>
    <row r="13" spans="1:5" ht="25.5" x14ac:dyDescent="0.25">
      <c r="A13" s="21" t="s">
        <v>13</v>
      </c>
      <c r="B13" s="8">
        <v>63162074.310000002</v>
      </c>
      <c r="C13" s="22">
        <v>43719290</v>
      </c>
      <c r="D13" s="22">
        <v>53580536.530000001</v>
      </c>
      <c r="E13" s="23">
        <v>57310330</v>
      </c>
    </row>
    <row r="14" spans="1:5" ht="18.75" customHeight="1" x14ac:dyDescent="0.25">
      <c r="A14" s="21" t="s">
        <v>14</v>
      </c>
      <c r="B14" s="8">
        <v>21492.26</v>
      </c>
      <c r="C14" s="24">
        <v>0</v>
      </c>
      <c r="D14" s="24">
        <v>35860.160000000003</v>
      </c>
      <c r="E14" s="25">
        <v>35380</v>
      </c>
    </row>
    <row r="15" spans="1:5" ht="25.5" x14ac:dyDescent="0.25">
      <c r="A15" s="21" t="s">
        <v>15</v>
      </c>
      <c r="B15" s="8">
        <v>1846676.99</v>
      </c>
      <c r="C15" s="24">
        <v>1932050</v>
      </c>
      <c r="D15" s="24">
        <v>5239742.1100000003</v>
      </c>
      <c r="E15" s="25">
        <v>8797813</v>
      </c>
    </row>
    <row r="16" spans="1:5" x14ac:dyDescent="0.25">
      <c r="A16" s="15" t="s">
        <v>16</v>
      </c>
      <c r="B16" s="16">
        <f>B17+B18</f>
        <v>26472390.75</v>
      </c>
      <c r="C16" s="26">
        <f>C17+C18</f>
        <v>24846760</v>
      </c>
      <c r="D16" s="26">
        <f>D17+D18</f>
        <v>16024045.200000001</v>
      </c>
      <c r="E16" s="26">
        <f>E17+E18</f>
        <v>29208154</v>
      </c>
    </row>
    <row r="17" spans="1:7" x14ac:dyDescent="0.25">
      <c r="A17" s="21" t="s">
        <v>17</v>
      </c>
      <c r="B17" s="8">
        <v>25069516.420000002</v>
      </c>
      <c r="C17" s="24">
        <v>23672205</v>
      </c>
      <c r="D17" s="24">
        <v>14518267.810000001</v>
      </c>
      <c r="E17" s="25">
        <v>27710656</v>
      </c>
    </row>
    <row r="18" spans="1:7" x14ac:dyDescent="0.25">
      <c r="A18" s="21" t="s">
        <v>18</v>
      </c>
      <c r="B18" s="8">
        <v>1402874.33</v>
      </c>
      <c r="C18" s="24">
        <v>1174555</v>
      </c>
      <c r="D18" s="24">
        <v>1505777.39</v>
      </c>
      <c r="E18" s="25">
        <v>1497498</v>
      </c>
    </row>
    <row r="19" spans="1:7" x14ac:dyDescent="0.25">
      <c r="A19" s="15" t="s">
        <v>19</v>
      </c>
      <c r="B19" s="26">
        <v>21022393.02</v>
      </c>
      <c r="C19" s="27">
        <v>15241633</v>
      </c>
      <c r="D19" s="28">
        <v>29162425.760000002</v>
      </c>
      <c r="E19" s="29">
        <v>35291844</v>
      </c>
    </row>
    <row r="20" spans="1:7" ht="25.5" x14ac:dyDescent="0.25">
      <c r="A20" s="21" t="s">
        <v>20</v>
      </c>
      <c r="B20" s="8">
        <v>0</v>
      </c>
      <c r="C20" s="24">
        <v>0</v>
      </c>
      <c r="D20" s="24">
        <v>0</v>
      </c>
      <c r="E20" s="25"/>
    </row>
    <row r="21" spans="1:7" x14ac:dyDescent="0.25">
      <c r="A21" s="13" t="s">
        <v>21</v>
      </c>
      <c r="B21" s="14">
        <f>SUM(B22:B27)</f>
        <v>222685082.91000003</v>
      </c>
      <c r="C21" s="14">
        <f>SUM(C22:C27)</f>
        <v>162270100.12</v>
      </c>
      <c r="D21" s="14">
        <f>SUM(D22:D27)</f>
        <v>165403720.53</v>
      </c>
      <c r="E21" s="30">
        <f>SUM(E22:E27)</f>
        <v>184702061.27000001</v>
      </c>
    </row>
    <row r="22" spans="1:7" ht="25.5" x14ac:dyDescent="0.25">
      <c r="A22" s="21" t="s">
        <v>22</v>
      </c>
      <c r="B22" s="8">
        <v>111435045.62</v>
      </c>
      <c r="C22" s="24">
        <v>105391852.64</v>
      </c>
      <c r="D22" s="24">
        <v>98501371.040000007</v>
      </c>
      <c r="E22" s="25">
        <v>111196438.31</v>
      </c>
    </row>
    <row r="23" spans="1:7" x14ac:dyDescent="0.25">
      <c r="A23" s="21" t="s">
        <v>23</v>
      </c>
      <c r="B23" s="8">
        <v>67873732.469999999</v>
      </c>
      <c r="C23" s="24">
        <v>43406883.039999999</v>
      </c>
      <c r="D23" s="24">
        <v>46799838.850000001</v>
      </c>
      <c r="E23" s="25">
        <v>48682996.25</v>
      </c>
    </row>
    <row r="24" spans="1:7" ht="25.5" x14ac:dyDescent="0.25">
      <c r="A24" s="21" t="s">
        <v>24</v>
      </c>
      <c r="B24" s="8">
        <v>30196790.670000002</v>
      </c>
      <c r="C24" s="22">
        <v>3823017</v>
      </c>
      <c r="D24" s="22">
        <v>7341208.7199999997</v>
      </c>
      <c r="E24" s="25">
        <v>11468556.140000001</v>
      </c>
    </row>
    <row r="25" spans="1:7" x14ac:dyDescent="0.25">
      <c r="A25" s="21" t="s">
        <v>25</v>
      </c>
      <c r="B25" s="8">
        <v>6769804.2699999996</v>
      </c>
      <c r="C25" s="24">
        <v>3694677.9</v>
      </c>
      <c r="D25" s="24">
        <v>5474977.0300000003</v>
      </c>
      <c r="E25" s="25">
        <v>5826472.9900000002</v>
      </c>
    </row>
    <row r="26" spans="1:7" x14ac:dyDescent="0.25">
      <c r="A26" s="21" t="s">
        <v>26</v>
      </c>
      <c r="B26" s="8">
        <v>4568270.8600000003</v>
      </c>
      <c r="C26" s="24">
        <v>5100011.3499999996</v>
      </c>
      <c r="D26" s="31">
        <v>5898214.7199999997</v>
      </c>
      <c r="E26" s="25">
        <v>6093898.6500000004</v>
      </c>
    </row>
    <row r="27" spans="1:7" x14ac:dyDescent="0.25">
      <c r="A27" s="21" t="s">
        <v>27</v>
      </c>
      <c r="B27" s="8">
        <v>1841439.02</v>
      </c>
      <c r="C27" s="24">
        <v>853658.19</v>
      </c>
      <c r="D27" s="31">
        <v>1388110.17</v>
      </c>
      <c r="E27" s="25">
        <v>1433698.93</v>
      </c>
    </row>
    <row r="28" spans="1:7" x14ac:dyDescent="0.25">
      <c r="A28" s="10" t="s">
        <v>28</v>
      </c>
      <c r="B28" s="11">
        <f>B29+B34+B36+B37+B35</f>
        <v>4004663257.5400004</v>
      </c>
      <c r="C28" s="11">
        <f>C29+C34+C36+C37+C35</f>
        <v>4317352242.6000004</v>
      </c>
      <c r="D28" s="11">
        <f>D29+D34+D36+D37+D35</f>
        <v>3382120825.6700006</v>
      </c>
      <c r="E28" s="11">
        <f>E29+E34+E36+E37+E35</f>
        <v>4531390471.5300007</v>
      </c>
      <c r="G28" s="32"/>
    </row>
    <row r="29" spans="1:7" ht="25.5" x14ac:dyDescent="0.25">
      <c r="A29" s="13" t="s">
        <v>29</v>
      </c>
      <c r="B29" s="14">
        <f>SUM(B30:B33)</f>
        <v>3948722186.1600003</v>
      </c>
      <c r="C29" s="14">
        <f>SUM(C30:C33)</f>
        <v>4259609058.96</v>
      </c>
      <c r="D29" s="14">
        <f>SUM(D30:D33)</f>
        <v>3325660162.9400005</v>
      </c>
      <c r="E29" s="14">
        <f>SUM(E30:E33)</f>
        <v>4473647287.8900003</v>
      </c>
    </row>
    <row r="30" spans="1:7" ht="25.5" x14ac:dyDescent="0.25">
      <c r="A30" s="21" t="s">
        <v>30</v>
      </c>
      <c r="B30" s="8">
        <v>830423544</v>
      </c>
      <c r="C30" s="24">
        <v>720428357</v>
      </c>
      <c r="D30" s="24">
        <v>410921384.24000001</v>
      </c>
      <c r="E30" s="24">
        <f>720428357</f>
        <v>720428357</v>
      </c>
    </row>
    <row r="31" spans="1:7" x14ac:dyDescent="0.25">
      <c r="A31" s="21" t="s">
        <v>31</v>
      </c>
      <c r="B31" s="8">
        <v>1205914724.6500001</v>
      </c>
      <c r="C31" s="24">
        <v>1532710840.9400001</v>
      </c>
      <c r="D31" s="24">
        <v>1318709762.97</v>
      </c>
      <c r="E31" s="24">
        <f>1532710840.94-60850+209621177.73-4215048.94</f>
        <v>1738056119.73</v>
      </c>
    </row>
    <row r="32" spans="1:7" ht="15.75" customHeight="1" x14ac:dyDescent="0.25">
      <c r="A32" s="21" t="s">
        <v>32</v>
      </c>
      <c r="B32" s="8">
        <v>1747443400.6099999</v>
      </c>
      <c r="C32" s="24">
        <v>1832522314.4200001</v>
      </c>
      <c r="D32" s="24">
        <v>1459654278.1400001</v>
      </c>
      <c r="E32" s="24">
        <f>1832522314.42+3659600+288600</f>
        <v>1836470514.4200001</v>
      </c>
    </row>
    <row r="33" spans="1:7" x14ac:dyDescent="0.25">
      <c r="A33" s="21" t="s">
        <v>33</v>
      </c>
      <c r="B33" s="8">
        <v>164940516.90000001</v>
      </c>
      <c r="C33" s="24">
        <v>173947546.59999999</v>
      </c>
      <c r="D33" s="24">
        <v>136374737.59</v>
      </c>
      <c r="E33" s="24">
        <f>173947546.6+3653400+1091350.14</f>
        <v>178692296.73999998</v>
      </c>
    </row>
    <row r="34" spans="1:7" x14ac:dyDescent="0.25">
      <c r="A34" s="13" t="s">
        <v>34</v>
      </c>
      <c r="B34" s="33">
        <v>0</v>
      </c>
      <c r="C34" s="34">
        <v>0</v>
      </c>
      <c r="D34" s="34">
        <v>0</v>
      </c>
      <c r="E34" s="35">
        <v>0</v>
      </c>
    </row>
    <row r="35" spans="1:7" x14ac:dyDescent="0.25">
      <c r="A35" s="13" t="s">
        <v>35</v>
      </c>
      <c r="B35" s="33">
        <v>0</v>
      </c>
      <c r="C35" s="34">
        <v>0</v>
      </c>
      <c r="D35" s="34">
        <v>-4200</v>
      </c>
      <c r="E35" s="35">
        <v>0</v>
      </c>
    </row>
    <row r="36" spans="1:7" ht="63.75" x14ac:dyDescent="0.25">
      <c r="A36" s="13" t="s">
        <v>36</v>
      </c>
      <c r="B36" s="33">
        <v>57620389.280000001</v>
      </c>
      <c r="C36" s="34">
        <v>57743183.640000001</v>
      </c>
      <c r="D36" s="36">
        <v>100475636.38</v>
      </c>
      <c r="E36" s="36">
        <f>100475636.38+1278320.91</f>
        <v>101753957.28999999</v>
      </c>
      <c r="F36" s="37"/>
      <c r="G36" s="5"/>
    </row>
    <row r="37" spans="1:7" ht="25.5" x14ac:dyDescent="0.25">
      <c r="A37" s="13" t="s">
        <v>37</v>
      </c>
      <c r="B37" s="33">
        <v>-1679317.9</v>
      </c>
      <c r="C37" s="34"/>
      <c r="D37" s="34">
        <v>-44010773.649999999</v>
      </c>
      <c r="E37" s="34">
        <v>-44010773.649999999</v>
      </c>
      <c r="F37" s="37"/>
    </row>
    <row r="38" spans="1:7" x14ac:dyDescent="0.25">
      <c r="A38" s="38" t="s">
        <v>38</v>
      </c>
      <c r="B38" s="39">
        <f>B8+B28</f>
        <v>5746999480.8100004</v>
      </c>
      <c r="C38" s="39">
        <f>C8+C28</f>
        <v>5996546868.7200003</v>
      </c>
      <c r="D38" s="39">
        <f>D8+D28</f>
        <v>4744843200.8800001</v>
      </c>
      <c r="E38" s="39">
        <f>E8+E28</f>
        <v>6321810023.8000011</v>
      </c>
    </row>
    <row r="39" spans="1:7" x14ac:dyDescent="0.25">
      <c r="D39" s="40"/>
    </row>
    <row r="40" spans="1:7" x14ac:dyDescent="0.25">
      <c r="F40" s="32"/>
      <c r="G40" s="32"/>
    </row>
    <row r="41" spans="1:7" x14ac:dyDescent="0.25">
      <c r="F41" s="32"/>
      <c r="G41" s="32"/>
    </row>
    <row r="42" spans="1:7" x14ac:dyDescent="0.25">
      <c r="E42" s="3"/>
      <c r="F42" s="32"/>
      <c r="G42" s="32"/>
    </row>
    <row r="43" spans="1:7" x14ac:dyDescent="0.25">
      <c r="F43" s="32"/>
      <c r="G43" s="32"/>
    </row>
    <row r="44" spans="1:7" x14ac:dyDescent="0.25">
      <c r="F44" s="32"/>
      <c r="G44" s="32"/>
    </row>
    <row r="45" spans="1:7" x14ac:dyDescent="0.25">
      <c r="F45" s="32"/>
      <c r="G45" s="32"/>
    </row>
  </sheetData>
  <mergeCells count="9">
    <mergeCell ref="A6:A7"/>
    <mergeCell ref="B6:B7"/>
    <mergeCell ref="C6:D6"/>
    <mergeCell ref="E6:E7"/>
    <mergeCell ref="A1:C1"/>
    <mergeCell ref="A2:C2"/>
    <mergeCell ref="A3:E3"/>
    <mergeCell ref="A4:E4"/>
    <mergeCell ref="A5:E5"/>
  </mergeCells>
  <pageMargins left="0.59055118110236227" right="0.59055118110236227" top="0.59055118110236227" bottom="0.59055118110236227" header="0.39370078740157483" footer="0.39370078740157483"/>
  <pageSetup paperSize="9" scale="61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9"/>
  <sheetViews>
    <sheetView tabSelected="1" workbookViewId="0">
      <pane ySplit="5" topLeftCell="A378" activePane="bottomLeft" state="frozen"/>
      <selection pane="bottomLeft" activeCell="L378" sqref="L378"/>
    </sheetView>
  </sheetViews>
  <sheetFormatPr defaultColWidth="9.140625" defaultRowHeight="15" outlineLevelRow="5" x14ac:dyDescent="0.25"/>
  <cols>
    <col min="1" max="1" width="40" style="1" customWidth="1"/>
    <col min="2" max="2" width="7.7109375" style="41" customWidth="1"/>
    <col min="3" max="3" width="12.28515625" style="41" customWidth="1"/>
    <col min="4" max="4" width="14.7109375" style="1" customWidth="1"/>
    <col min="5" max="5" width="18" style="42" customWidth="1"/>
    <col min="6" max="6" width="16.140625" style="43" customWidth="1"/>
    <col min="7" max="7" width="15.28515625" style="43" customWidth="1"/>
    <col min="8" max="8" width="15.7109375" style="43" customWidth="1"/>
    <col min="9" max="9" width="16.85546875" style="44" hidden="1" customWidth="1"/>
    <col min="10" max="10" width="16.28515625" style="45" customWidth="1"/>
    <col min="11" max="11" width="12.7109375" style="46" customWidth="1"/>
    <col min="12" max="12" width="16.5703125" style="46" customWidth="1"/>
    <col min="13" max="14" width="9.140625" style="46" bestFit="1" customWidth="1"/>
    <col min="15" max="15" width="9.140625" style="42" bestFit="1" customWidth="1"/>
    <col min="16" max="16384" width="9.140625" style="42"/>
  </cols>
  <sheetData>
    <row r="1" spans="1:8" ht="15.95" customHeight="1" x14ac:dyDescent="0.25">
      <c r="A1" s="91" t="s">
        <v>39</v>
      </c>
      <c r="B1" s="91"/>
      <c r="C1" s="91"/>
      <c r="D1" s="91"/>
      <c r="E1" s="91"/>
      <c r="F1" s="91"/>
      <c r="G1" s="91"/>
      <c r="H1" s="91"/>
    </row>
    <row r="2" spans="1:8" ht="15.75" customHeight="1" x14ac:dyDescent="0.25">
      <c r="A2" s="48"/>
      <c r="B2" s="49"/>
      <c r="C2" s="49"/>
      <c r="D2" s="47"/>
      <c r="E2" s="50"/>
    </row>
    <row r="3" spans="1:8" ht="12.75" customHeight="1" x14ac:dyDescent="0.25">
      <c r="A3" s="98" t="s">
        <v>40</v>
      </c>
      <c r="B3" s="98"/>
      <c r="C3" s="98"/>
      <c r="D3" s="98"/>
      <c r="E3" s="98"/>
      <c r="F3" s="98"/>
      <c r="G3" s="98"/>
      <c r="H3" s="98"/>
    </row>
    <row r="4" spans="1:8" ht="26.25" customHeight="1" x14ac:dyDescent="0.25">
      <c r="A4" s="82" t="s">
        <v>2</v>
      </c>
      <c r="B4" s="82" t="s">
        <v>41</v>
      </c>
      <c r="C4" s="82" t="s">
        <v>42</v>
      </c>
      <c r="D4" s="82" t="s">
        <v>43</v>
      </c>
      <c r="E4" s="103" t="s">
        <v>44</v>
      </c>
      <c r="F4" s="104"/>
      <c r="G4" s="105"/>
      <c r="H4" s="82" t="s">
        <v>45</v>
      </c>
    </row>
    <row r="5" spans="1:8" ht="52.5" customHeight="1" x14ac:dyDescent="0.25">
      <c r="A5" s="99"/>
      <c r="B5" s="100"/>
      <c r="C5" s="101"/>
      <c r="D5" s="102"/>
      <c r="E5" s="7" t="s">
        <v>46</v>
      </c>
      <c r="F5" s="7" t="s">
        <v>47</v>
      </c>
      <c r="G5" s="7" t="s">
        <v>7</v>
      </c>
      <c r="H5" s="94"/>
    </row>
    <row r="6" spans="1:8" x14ac:dyDescent="0.25">
      <c r="A6" s="51" t="s">
        <v>48</v>
      </c>
      <c r="B6" s="52" t="s">
        <v>49</v>
      </c>
      <c r="C6" s="52" t="s">
        <v>50</v>
      </c>
      <c r="D6" s="26">
        <f>D7+D14+D25+D44+D46+D53+D55+D57</f>
        <v>357666109.37999994</v>
      </c>
      <c r="E6" s="53">
        <f>E7+E14+E25+E44+E46+E53+E55+E57</f>
        <v>361641980.63999999</v>
      </c>
      <c r="F6" s="26">
        <f>F7+F14+F25+F44+F46+F53+F55+F57</f>
        <v>272037472.68000001</v>
      </c>
      <c r="G6" s="26">
        <f>G7+G14+G25+G44+G46+G53+G55+G57</f>
        <v>262639115.66000003</v>
      </c>
      <c r="H6" s="53">
        <f>H7+H14+H25+H44+H46+H53+H55+H57</f>
        <v>363579601.28999996</v>
      </c>
    </row>
    <row r="7" spans="1:8" ht="42" customHeight="1" outlineLevel="1" x14ac:dyDescent="0.25">
      <c r="A7" s="51" t="s">
        <v>51</v>
      </c>
      <c r="B7" s="52" t="s">
        <v>52</v>
      </c>
      <c r="C7" s="52" t="s">
        <v>50</v>
      </c>
      <c r="D7" s="27">
        <f>SUM(D8:D13)</f>
        <v>6552531.5600000005</v>
      </c>
      <c r="E7" s="27">
        <f>SUM(E8:E13)</f>
        <v>5758412.71</v>
      </c>
      <c r="F7" s="27">
        <f>SUM(F8:F13)</f>
        <v>4612699.2799999993</v>
      </c>
      <c r="G7" s="27">
        <f>SUM(G8:G13)</f>
        <v>4451694.2799999993</v>
      </c>
      <c r="H7" s="27">
        <f>SUM(H8:H13)</f>
        <v>5758412.71</v>
      </c>
    </row>
    <row r="8" spans="1:8" ht="27" customHeight="1" outlineLevel="1" x14ac:dyDescent="0.25">
      <c r="A8" s="54" t="s">
        <v>53</v>
      </c>
      <c r="B8" s="55" t="s">
        <v>52</v>
      </c>
      <c r="C8" s="55" t="s">
        <v>54</v>
      </c>
      <c r="D8" s="24">
        <v>55948</v>
      </c>
      <c r="E8" s="24">
        <v>800000</v>
      </c>
      <c r="F8" s="24">
        <v>670000</v>
      </c>
      <c r="G8" s="24">
        <v>508995</v>
      </c>
      <c r="H8" s="56">
        <v>800000</v>
      </c>
    </row>
    <row r="9" spans="1:8" ht="67.5" customHeight="1" outlineLevel="1" x14ac:dyDescent="0.25">
      <c r="A9" s="54" t="s">
        <v>55</v>
      </c>
      <c r="B9" s="55" t="s">
        <v>52</v>
      </c>
      <c r="C9" s="55" t="s">
        <v>56</v>
      </c>
      <c r="D9" s="24">
        <v>88472</v>
      </c>
      <c r="E9" s="24">
        <v>150000</v>
      </c>
      <c r="F9" s="24">
        <v>0</v>
      </c>
      <c r="G9" s="24">
        <v>0</v>
      </c>
      <c r="H9" s="56">
        <v>150000</v>
      </c>
    </row>
    <row r="10" spans="1:8" ht="28.5" customHeight="1" outlineLevel="1" x14ac:dyDescent="0.25">
      <c r="A10" s="54" t="s">
        <v>57</v>
      </c>
      <c r="B10" s="55" t="s">
        <v>52</v>
      </c>
      <c r="C10" s="55" t="s">
        <v>58</v>
      </c>
      <c r="D10" s="24">
        <v>4210510.66</v>
      </c>
      <c r="E10" s="24">
        <v>4358412.71</v>
      </c>
      <c r="F10" s="24">
        <v>3492699.28</v>
      </c>
      <c r="G10" s="24">
        <v>3492699.28</v>
      </c>
      <c r="H10" s="56">
        <v>4358412.71</v>
      </c>
    </row>
    <row r="11" spans="1:8" ht="118.5" customHeight="1" outlineLevel="1" x14ac:dyDescent="0.25">
      <c r="A11" s="54" t="s">
        <v>59</v>
      </c>
      <c r="B11" s="55" t="s">
        <v>52</v>
      </c>
      <c r="C11" s="55" t="s">
        <v>60</v>
      </c>
      <c r="D11" s="24">
        <v>1418358.95</v>
      </c>
      <c r="E11" s="24">
        <v>0</v>
      </c>
      <c r="F11" s="24">
        <v>0</v>
      </c>
      <c r="G11" s="24">
        <v>0</v>
      </c>
      <c r="H11" s="56">
        <v>0</v>
      </c>
    </row>
    <row r="12" spans="1:8" ht="115.5" customHeight="1" outlineLevel="1" x14ac:dyDescent="0.25">
      <c r="A12" s="54" t="s">
        <v>61</v>
      </c>
      <c r="B12" s="55" t="s">
        <v>52</v>
      </c>
      <c r="C12" s="55" t="s">
        <v>62</v>
      </c>
      <c r="D12" s="24">
        <v>450000</v>
      </c>
      <c r="E12" s="24">
        <v>450000</v>
      </c>
      <c r="F12" s="24">
        <v>450000</v>
      </c>
      <c r="G12" s="24">
        <v>450000</v>
      </c>
      <c r="H12" s="56">
        <v>450000</v>
      </c>
    </row>
    <row r="13" spans="1:8" ht="102" customHeight="1" outlineLevel="1" x14ac:dyDescent="0.25">
      <c r="A13" s="54" t="s">
        <v>63</v>
      </c>
      <c r="B13" s="55" t="s">
        <v>52</v>
      </c>
      <c r="C13" s="55" t="s">
        <v>64</v>
      </c>
      <c r="D13" s="24">
        <v>329241.95</v>
      </c>
      <c r="E13" s="24">
        <v>0</v>
      </c>
      <c r="F13" s="24">
        <v>0</v>
      </c>
      <c r="G13" s="24">
        <v>0</v>
      </c>
      <c r="H13" s="56">
        <v>0</v>
      </c>
    </row>
    <row r="14" spans="1:8" ht="53.25" customHeight="1" outlineLevel="1" x14ac:dyDescent="0.25">
      <c r="A14" s="51" t="s">
        <v>65</v>
      </c>
      <c r="B14" s="52" t="s">
        <v>66</v>
      </c>
      <c r="C14" s="52" t="s">
        <v>50</v>
      </c>
      <c r="D14" s="27">
        <f>SUM(D15:D24)</f>
        <v>15931387.9</v>
      </c>
      <c r="E14" s="27">
        <f>SUM(E15:E24)</f>
        <v>15223579.77</v>
      </c>
      <c r="F14" s="27">
        <f>SUM(F15:F24)</f>
        <v>13354332.49</v>
      </c>
      <c r="G14" s="27">
        <f>SUM(G15:G24)</f>
        <v>12317736.850000001</v>
      </c>
      <c r="H14" s="27">
        <f>SUM(H15:H24)</f>
        <v>15139039.68</v>
      </c>
    </row>
    <row r="15" spans="1:8" ht="40.5" customHeight="1" outlineLevel="1" x14ac:dyDescent="0.25">
      <c r="A15" s="54" t="s">
        <v>67</v>
      </c>
      <c r="B15" s="55" t="s">
        <v>66</v>
      </c>
      <c r="C15" s="55" t="s">
        <v>68</v>
      </c>
      <c r="D15" s="24">
        <v>0</v>
      </c>
      <c r="E15" s="24">
        <v>56550</v>
      </c>
      <c r="F15" s="24">
        <v>0</v>
      </c>
      <c r="G15" s="24">
        <v>0</v>
      </c>
      <c r="H15" s="56">
        <v>0</v>
      </c>
    </row>
    <row r="16" spans="1:8" ht="41.25" customHeight="1" outlineLevel="1" x14ac:dyDescent="0.25">
      <c r="A16" s="54" t="s">
        <v>69</v>
      </c>
      <c r="B16" s="55" t="s">
        <v>66</v>
      </c>
      <c r="C16" s="55" t="s">
        <v>70</v>
      </c>
      <c r="D16" s="24">
        <v>263620.13</v>
      </c>
      <c r="E16" s="24">
        <v>325450</v>
      </c>
      <c r="F16" s="24">
        <v>131908</v>
      </c>
      <c r="G16" s="24">
        <v>89771.39</v>
      </c>
      <c r="H16" s="56">
        <v>220000</v>
      </c>
    </row>
    <row r="17" spans="1:8" ht="30" customHeight="1" outlineLevel="5" x14ac:dyDescent="0.25">
      <c r="A17" s="57" t="s">
        <v>71</v>
      </c>
      <c r="B17" s="58" t="s">
        <v>66</v>
      </c>
      <c r="C17" s="58" t="s">
        <v>72</v>
      </c>
      <c r="D17" s="24">
        <v>40000</v>
      </c>
      <c r="E17" s="8">
        <v>80000</v>
      </c>
      <c r="F17" s="56">
        <v>16500</v>
      </c>
      <c r="G17" s="56">
        <v>15000</v>
      </c>
      <c r="H17" s="56">
        <v>30000</v>
      </c>
    </row>
    <row r="18" spans="1:8" ht="67.5" customHeight="1" outlineLevel="5" x14ac:dyDescent="0.25">
      <c r="A18" s="57" t="s">
        <v>55</v>
      </c>
      <c r="B18" s="58" t="s">
        <v>66</v>
      </c>
      <c r="C18" s="58" t="s">
        <v>56</v>
      </c>
      <c r="D18" s="24">
        <v>197477.8</v>
      </c>
      <c r="E18" s="8">
        <v>284000</v>
      </c>
      <c r="F18" s="56">
        <v>200000</v>
      </c>
      <c r="G18" s="56">
        <v>73976.81</v>
      </c>
      <c r="H18" s="56">
        <v>73978.11</v>
      </c>
    </row>
    <row r="19" spans="1:8" ht="27" customHeight="1" outlineLevel="5" x14ac:dyDescent="0.25">
      <c r="A19" s="57" t="s">
        <v>73</v>
      </c>
      <c r="B19" s="59" t="s">
        <v>66</v>
      </c>
      <c r="C19" s="58" t="s">
        <v>74</v>
      </c>
      <c r="D19" s="24">
        <v>154.5</v>
      </c>
      <c r="E19" s="8">
        <v>4000</v>
      </c>
      <c r="F19" s="56">
        <v>0</v>
      </c>
      <c r="G19" s="56">
        <v>0</v>
      </c>
      <c r="H19" s="56">
        <v>5700</v>
      </c>
    </row>
    <row r="20" spans="1:8" ht="42.75" customHeight="1" outlineLevel="5" x14ac:dyDescent="0.25">
      <c r="A20" s="57" t="s">
        <v>75</v>
      </c>
      <c r="B20" s="58" t="s">
        <v>66</v>
      </c>
      <c r="C20" s="58" t="s">
        <v>76</v>
      </c>
      <c r="D20" s="24">
        <v>3407435.72</v>
      </c>
      <c r="E20" s="8">
        <v>3521802.92</v>
      </c>
      <c r="F20" s="56">
        <v>3244917.76</v>
      </c>
      <c r="G20" s="56">
        <v>3103340.64</v>
      </c>
      <c r="H20" s="56">
        <v>3521802.92</v>
      </c>
    </row>
    <row r="21" spans="1:8" ht="44.25" customHeight="1" outlineLevel="5" x14ac:dyDescent="0.25">
      <c r="A21" s="54" t="s">
        <v>77</v>
      </c>
      <c r="B21" s="55" t="s">
        <v>66</v>
      </c>
      <c r="C21" s="55" t="s">
        <v>78</v>
      </c>
      <c r="D21" s="24">
        <v>2672486.9500000002</v>
      </c>
      <c r="E21" s="8">
        <v>2687441.48</v>
      </c>
      <c r="F21" s="56">
        <v>2649087.16</v>
      </c>
      <c r="G21" s="56">
        <v>2103090.35</v>
      </c>
      <c r="H21" s="56">
        <v>2687441.48</v>
      </c>
    </row>
    <row r="22" spans="1:8" ht="33" customHeight="1" outlineLevel="5" x14ac:dyDescent="0.25">
      <c r="A22" s="54" t="s">
        <v>79</v>
      </c>
      <c r="B22" s="55" t="s">
        <v>66</v>
      </c>
      <c r="C22" s="55" t="s">
        <v>80</v>
      </c>
      <c r="D22" s="24">
        <v>8250246.75</v>
      </c>
      <c r="E22" s="8">
        <v>8264335.3700000001</v>
      </c>
      <c r="F22" s="56">
        <v>7111919.5700000003</v>
      </c>
      <c r="G22" s="56">
        <v>6932557.6600000001</v>
      </c>
      <c r="H22" s="56">
        <v>8264335.3700000001</v>
      </c>
    </row>
    <row r="23" spans="1:8" ht="106.5" customHeight="1" outlineLevel="5" x14ac:dyDescent="0.25">
      <c r="A23" s="57" t="s">
        <v>63</v>
      </c>
      <c r="B23" s="58" t="s">
        <v>66</v>
      </c>
      <c r="C23" s="58" t="s">
        <v>81</v>
      </c>
      <c r="D23" s="24">
        <v>478896.43</v>
      </c>
      <c r="E23" s="8">
        <v>0</v>
      </c>
      <c r="F23" s="56">
        <v>0</v>
      </c>
      <c r="G23" s="56">
        <v>0</v>
      </c>
      <c r="H23" s="56">
        <v>335781.8</v>
      </c>
    </row>
    <row r="24" spans="1:8" ht="93.75" customHeight="1" outlineLevel="5" x14ac:dyDescent="0.25">
      <c r="A24" s="57" t="s">
        <v>82</v>
      </c>
      <c r="B24" s="58" t="s">
        <v>66</v>
      </c>
      <c r="C24" s="58" t="s">
        <v>83</v>
      </c>
      <c r="D24" s="24">
        <v>621069.62</v>
      </c>
      <c r="E24" s="8">
        <v>0</v>
      </c>
      <c r="F24" s="56">
        <v>0</v>
      </c>
      <c r="G24" s="56">
        <v>0</v>
      </c>
      <c r="H24" s="56">
        <v>0</v>
      </c>
    </row>
    <row r="25" spans="1:8" ht="69" customHeight="1" outlineLevel="5" x14ac:dyDescent="0.25">
      <c r="A25" s="51" t="s">
        <v>84</v>
      </c>
      <c r="B25" s="52" t="s">
        <v>85</v>
      </c>
      <c r="C25" s="52" t="s">
        <v>50</v>
      </c>
      <c r="D25" s="27">
        <f>SUM(D26:D43)</f>
        <v>161550883.97</v>
      </c>
      <c r="E25" s="27">
        <f>SUM(E26:E43)</f>
        <v>159643301.63999999</v>
      </c>
      <c r="F25" s="27">
        <f>SUM(F26:F43)</f>
        <v>132561887.29000001</v>
      </c>
      <c r="G25" s="27">
        <f>SUM(G26:G43)</f>
        <v>127469360.02</v>
      </c>
      <c r="H25" s="27">
        <f>SUM(H26:H43)</f>
        <v>159024853.11000001</v>
      </c>
    </row>
    <row r="26" spans="1:8" ht="28.5" customHeight="1" outlineLevel="5" x14ac:dyDescent="0.25">
      <c r="A26" s="57" t="s">
        <v>79</v>
      </c>
      <c r="B26" s="58" t="s">
        <v>85</v>
      </c>
      <c r="C26" s="58" t="s">
        <v>86</v>
      </c>
      <c r="D26" s="24">
        <v>14566215.25</v>
      </c>
      <c r="E26" s="8">
        <v>14606688.550000001</v>
      </c>
      <c r="F26" s="56">
        <v>12297025.26</v>
      </c>
      <c r="G26" s="56">
        <v>11535720.51</v>
      </c>
      <c r="H26" s="56">
        <v>14606688.550000001</v>
      </c>
    </row>
    <row r="27" spans="1:8" ht="105.75" customHeight="1" outlineLevel="5" x14ac:dyDescent="0.25">
      <c r="A27" s="57" t="s">
        <v>87</v>
      </c>
      <c r="B27" s="58" t="s">
        <v>85</v>
      </c>
      <c r="C27" s="58" t="s">
        <v>88</v>
      </c>
      <c r="D27" s="24">
        <v>56260.82</v>
      </c>
      <c r="E27" s="8">
        <v>57272.47</v>
      </c>
      <c r="F27" s="56">
        <v>57272.47</v>
      </c>
      <c r="G27" s="56">
        <v>57272.47</v>
      </c>
      <c r="H27" s="56">
        <v>80466.34</v>
      </c>
    </row>
    <row r="28" spans="1:8" ht="29.25" customHeight="1" outlineLevel="5" x14ac:dyDescent="0.25">
      <c r="A28" s="57" t="s">
        <v>71</v>
      </c>
      <c r="B28" s="58" t="s">
        <v>85</v>
      </c>
      <c r="C28" s="58" t="s">
        <v>72</v>
      </c>
      <c r="D28" s="24">
        <v>1102059.3999999999</v>
      </c>
      <c r="E28" s="8">
        <v>1428943.72</v>
      </c>
      <c r="F28" s="56">
        <v>745686</v>
      </c>
      <c r="G28" s="56">
        <v>660617</v>
      </c>
      <c r="H28" s="56">
        <v>1298531.72</v>
      </c>
    </row>
    <row r="29" spans="1:8" ht="29.25" customHeight="1" outlineLevel="5" x14ac:dyDescent="0.25">
      <c r="A29" s="57" t="s">
        <v>71</v>
      </c>
      <c r="B29" s="58" t="s">
        <v>85</v>
      </c>
      <c r="C29" s="58" t="s">
        <v>89</v>
      </c>
      <c r="D29" s="24">
        <v>56478</v>
      </c>
      <c r="E29" s="8">
        <v>150000</v>
      </c>
      <c r="F29" s="56">
        <v>50000</v>
      </c>
      <c r="G29" s="56">
        <v>18646</v>
      </c>
      <c r="H29" s="56">
        <v>150000</v>
      </c>
    </row>
    <row r="30" spans="1:8" ht="63.75" outlineLevel="5" x14ac:dyDescent="0.25">
      <c r="A30" s="57" t="s">
        <v>55</v>
      </c>
      <c r="B30" s="58" t="s">
        <v>85</v>
      </c>
      <c r="C30" s="58" t="s">
        <v>56</v>
      </c>
      <c r="D30" s="24">
        <v>1958743.95</v>
      </c>
      <c r="E30" s="8">
        <v>3982140</v>
      </c>
      <c r="F30" s="56">
        <v>2753272.9</v>
      </c>
      <c r="G30" s="56">
        <v>2720996.56</v>
      </c>
      <c r="H30" s="56">
        <v>3373354.64</v>
      </c>
    </row>
    <row r="31" spans="1:8" ht="25.5" outlineLevel="5" x14ac:dyDescent="0.25">
      <c r="A31" s="57" t="s">
        <v>73</v>
      </c>
      <c r="B31" s="59" t="s">
        <v>85</v>
      </c>
      <c r="C31" s="58" t="s">
        <v>74</v>
      </c>
      <c r="D31" s="24">
        <v>119939.62</v>
      </c>
      <c r="E31" s="8">
        <v>254287</v>
      </c>
      <c r="F31" s="56">
        <v>194416.5</v>
      </c>
      <c r="G31" s="56">
        <v>181955.5</v>
      </c>
      <c r="H31" s="56">
        <v>264693.13</v>
      </c>
    </row>
    <row r="32" spans="1:8" ht="29.25" customHeight="1" outlineLevel="5" x14ac:dyDescent="0.25">
      <c r="A32" s="57" t="s">
        <v>79</v>
      </c>
      <c r="B32" s="59" t="s">
        <v>85</v>
      </c>
      <c r="C32" s="58" t="s">
        <v>90</v>
      </c>
      <c r="D32" s="24">
        <v>9753695.5199999996</v>
      </c>
      <c r="E32" s="8">
        <v>9574179.4000000004</v>
      </c>
      <c r="F32" s="56">
        <v>7978479.7999999998</v>
      </c>
      <c r="G32" s="56">
        <v>7429021.04</v>
      </c>
      <c r="H32" s="56">
        <v>9574179.4000000004</v>
      </c>
    </row>
    <row r="33" spans="1:8" ht="192" customHeight="1" outlineLevel="5" x14ac:dyDescent="0.25">
      <c r="A33" s="57" t="s">
        <v>91</v>
      </c>
      <c r="B33" s="59" t="s">
        <v>85</v>
      </c>
      <c r="C33" s="58" t="s">
        <v>92</v>
      </c>
      <c r="D33" s="24">
        <v>0</v>
      </c>
      <c r="E33" s="8">
        <v>299500</v>
      </c>
      <c r="F33" s="56">
        <v>115000</v>
      </c>
      <c r="G33" s="56">
        <v>50025</v>
      </c>
      <c r="H33" s="56">
        <v>299500</v>
      </c>
    </row>
    <row r="34" spans="1:8" ht="27" customHeight="1" outlineLevel="5" x14ac:dyDescent="0.25">
      <c r="A34" s="57" t="s">
        <v>79</v>
      </c>
      <c r="B34" s="58" t="s">
        <v>85</v>
      </c>
      <c r="C34" s="59" t="s">
        <v>93</v>
      </c>
      <c r="D34" s="24">
        <v>7610044.0099999998</v>
      </c>
      <c r="E34" s="25">
        <v>7622342.54</v>
      </c>
      <c r="F34" s="56">
        <v>6457703.54</v>
      </c>
      <c r="G34" s="56">
        <v>5764851.9299999997</v>
      </c>
      <c r="H34" s="56">
        <v>7622342.54</v>
      </c>
    </row>
    <row r="35" spans="1:8" ht="95.25" customHeight="1" outlineLevel="5" x14ac:dyDescent="0.25">
      <c r="A35" s="57" t="s">
        <v>87</v>
      </c>
      <c r="B35" s="58" t="s">
        <v>85</v>
      </c>
      <c r="C35" s="59" t="s">
        <v>94</v>
      </c>
      <c r="D35" s="24">
        <v>209045.82</v>
      </c>
      <c r="E35" s="25">
        <v>314560.32</v>
      </c>
      <c r="F35" s="56">
        <v>314560.32</v>
      </c>
      <c r="G35" s="56">
        <v>314560.32</v>
      </c>
      <c r="H35" s="56">
        <v>314560.32</v>
      </c>
    </row>
    <row r="36" spans="1:8" ht="28.5" customHeight="1" outlineLevel="5" x14ac:dyDescent="0.25">
      <c r="A36" s="57" t="s">
        <v>79</v>
      </c>
      <c r="B36" s="58" t="s">
        <v>85</v>
      </c>
      <c r="C36" s="58" t="s">
        <v>95</v>
      </c>
      <c r="D36" s="24">
        <v>32008229.690000001</v>
      </c>
      <c r="E36" s="8">
        <v>31778057.350000001</v>
      </c>
      <c r="F36" s="56">
        <v>26867825.440000001</v>
      </c>
      <c r="G36" s="56">
        <v>26081578.129999999</v>
      </c>
      <c r="H36" s="56">
        <v>31778057.350000001</v>
      </c>
    </row>
    <row r="37" spans="1:8" ht="93" customHeight="1" outlineLevel="5" x14ac:dyDescent="0.25">
      <c r="A37" s="57" t="s">
        <v>87</v>
      </c>
      <c r="B37" s="58" t="s">
        <v>85</v>
      </c>
      <c r="C37" s="58" t="s">
        <v>96</v>
      </c>
      <c r="D37" s="24">
        <v>0</v>
      </c>
      <c r="E37" s="8">
        <v>0</v>
      </c>
      <c r="F37" s="56">
        <v>0</v>
      </c>
      <c r="G37" s="56">
        <v>0</v>
      </c>
      <c r="H37" s="56">
        <v>1151.28</v>
      </c>
    </row>
    <row r="38" spans="1:8" ht="29.25" customHeight="1" outlineLevel="5" x14ac:dyDescent="0.25">
      <c r="A38" s="57" t="s">
        <v>79</v>
      </c>
      <c r="B38" s="58" t="s">
        <v>85</v>
      </c>
      <c r="C38" s="58" t="s">
        <v>97</v>
      </c>
      <c r="D38" s="24">
        <v>87229180.900000006</v>
      </c>
      <c r="E38" s="8">
        <v>86897397.370000005</v>
      </c>
      <c r="F38" s="56">
        <v>72052712.140000001</v>
      </c>
      <c r="G38" s="56">
        <v>69976182.640000001</v>
      </c>
      <c r="H38" s="56">
        <v>86897397.370000005</v>
      </c>
    </row>
    <row r="39" spans="1:8" ht="93" customHeight="1" outlineLevel="5" x14ac:dyDescent="0.25">
      <c r="A39" s="57" t="s">
        <v>87</v>
      </c>
      <c r="B39" s="58" t="s">
        <v>85</v>
      </c>
      <c r="C39" s="58" t="s">
        <v>98</v>
      </c>
      <c r="D39" s="24">
        <v>1342953.2</v>
      </c>
      <c r="E39" s="8">
        <v>745708.01</v>
      </c>
      <c r="F39" s="56">
        <v>745708.01</v>
      </c>
      <c r="G39" s="56">
        <v>745708.01</v>
      </c>
      <c r="H39" s="56">
        <v>831705.56</v>
      </c>
    </row>
    <row r="40" spans="1:8" ht="120.75" customHeight="1" outlineLevel="5" x14ac:dyDescent="0.25">
      <c r="A40" s="57" t="s">
        <v>61</v>
      </c>
      <c r="B40" s="58" t="s">
        <v>85</v>
      </c>
      <c r="C40" s="58" t="s">
        <v>62</v>
      </c>
      <c r="D40" s="24">
        <v>2550000</v>
      </c>
      <c r="E40" s="8">
        <v>1932000</v>
      </c>
      <c r="F40" s="56">
        <v>1932000</v>
      </c>
      <c r="G40" s="56">
        <v>1932000</v>
      </c>
      <c r="H40" s="56">
        <v>1932000</v>
      </c>
    </row>
    <row r="41" spans="1:8" ht="107.25" customHeight="1" outlineLevel="5" x14ac:dyDescent="0.25">
      <c r="A41" s="57" t="s">
        <v>63</v>
      </c>
      <c r="B41" s="58" t="s">
        <v>85</v>
      </c>
      <c r="C41" s="58" t="s">
        <v>64</v>
      </c>
      <c r="D41" s="24">
        <v>1428574.87</v>
      </c>
      <c r="E41" s="8">
        <v>0</v>
      </c>
      <c r="F41" s="56">
        <v>0</v>
      </c>
      <c r="G41" s="56">
        <v>0</v>
      </c>
      <c r="H41" s="56">
        <v>0</v>
      </c>
    </row>
    <row r="42" spans="1:8" ht="95.25" customHeight="1" outlineLevel="5" x14ac:dyDescent="0.25">
      <c r="A42" s="57" t="s">
        <v>82</v>
      </c>
      <c r="B42" s="58" t="s">
        <v>85</v>
      </c>
      <c r="C42" s="58" t="s">
        <v>99</v>
      </c>
      <c r="D42" s="24">
        <v>1559462.92</v>
      </c>
      <c r="E42" s="8">
        <v>0</v>
      </c>
      <c r="F42" s="56">
        <v>0</v>
      </c>
      <c r="G42" s="56">
        <v>0</v>
      </c>
      <c r="H42" s="56">
        <v>0</v>
      </c>
    </row>
    <row r="43" spans="1:8" ht="16.5" customHeight="1" outlineLevel="5" x14ac:dyDescent="0.25">
      <c r="A43" s="57" t="s">
        <v>100</v>
      </c>
      <c r="B43" s="58" t="s">
        <v>85</v>
      </c>
      <c r="C43" s="58" t="s">
        <v>101</v>
      </c>
      <c r="D43" s="24">
        <v>0</v>
      </c>
      <c r="E43" s="8">
        <v>224.91</v>
      </c>
      <c r="F43" s="56">
        <v>224.91</v>
      </c>
      <c r="G43" s="56">
        <v>224.91</v>
      </c>
      <c r="H43" s="56">
        <v>224.91</v>
      </c>
    </row>
    <row r="44" spans="1:8" outlineLevel="1" x14ac:dyDescent="0.25">
      <c r="A44" s="51" t="s">
        <v>102</v>
      </c>
      <c r="B44" s="52" t="s">
        <v>103</v>
      </c>
      <c r="C44" s="52" t="s">
        <v>50</v>
      </c>
      <c r="D44" s="27">
        <f>D45</f>
        <v>0</v>
      </c>
      <c r="E44" s="27">
        <f>E45</f>
        <v>10405.290000000001</v>
      </c>
      <c r="F44" s="27">
        <f>F45</f>
        <v>10405.290000000001</v>
      </c>
      <c r="G44" s="27">
        <f>G45</f>
        <v>0</v>
      </c>
      <c r="H44" s="27">
        <f>H45</f>
        <v>10405.290000000001</v>
      </c>
    </row>
    <row r="45" spans="1:8" ht="54.75" customHeight="1" outlineLevel="5" x14ac:dyDescent="0.25">
      <c r="A45" s="57" t="s">
        <v>104</v>
      </c>
      <c r="B45" s="58" t="s">
        <v>103</v>
      </c>
      <c r="C45" s="58" t="s">
        <v>105</v>
      </c>
      <c r="D45" s="24">
        <v>0</v>
      </c>
      <c r="E45" s="8">
        <v>10405.290000000001</v>
      </c>
      <c r="F45" s="8">
        <v>10405.290000000001</v>
      </c>
      <c r="G45" s="56">
        <v>0</v>
      </c>
      <c r="H45" s="56">
        <v>10405.290000000001</v>
      </c>
    </row>
    <row r="46" spans="1:8" ht="53.25" customHeight="1" outlineLevel="1" x14ac:dyDescent="0.25">
      <c r="A46" s="51" t="s">
        <v>106</v>
      </c>
      <c r="B46" s="52" t="s">
        <v>107</v>
      </c>
      <c r="C46" s="52" t="s">
        <v>50</v>
      </c>
      <c r="D46" s="27">
        <f>SUM(D47:D52)</f>
        <v>3832027.0999999996</v>
      </c>
      <c r="E46" s="27">
        <f>SUM(E47:E52)</f>
        <v>4049686.84</v>
      </c>
      <c r="F46" s="27">
        <f>SUM(F47:F52)</f>
        <v>3240721.5600000005</v>
      </c>
      <c r="G46" s="27">
        <f>SUM(G47:G52)</f>
        <v>3237580.5600000005</v>
      </c>
      <c r="H46" s="27">
        <f>H47+H48+H49+H50+H51+H52</f>
        <v>3966644.04</v>
      </c>
    </row>
    <row r="47" spans="1:8" ht="42.75" customHeight="1" outlineLevel="5" x14ac:dyDescent="0.25">
      <c r="A47" s="57" t="s">
        <v>108</v>
      </c>
      <c r="B47" s="58" t="s">
        <v>107</v>
      </c>
      <c r="C47" s="58" t="s">
        <v>109</v>
      </c>
      <c r="D47" s="24">
        <v>106289.8</v>
      </c>
      <c r="E47" s="8">
        <v>182715</v>
      </c>
      <c r="F47" s="56">
        <v>171950.8</v>
      </c>
      <c r="G47" s="56">
        <v>171950.8</v>
      </c>
      <c r="H47" s="56">
        <v>171950.8</v>
      </c>
    </row>
    <row r="48" spans="1:8" ht="28.5" customHeight="1" outlineLevel="5" x14ac:dyDescent="0.25">
      <c r="A48" s="57" t="s">
        <v>71</v>
      </c>
      <c r="B48" s="58" t="s">
        <v>107</v>
      </c>
      <c r="C48" s="58" t="s">
        <v>72</v>
      </c>
      <c r="D48" s="24">
        <v>14550</v>
      </c>
      <c r="E48" s="8">
        <v>126315</v>
      </c>
      <c r="F48" s="56">
        <v>93600</v>
      </c>
      <c r="G48" s="56">
        <v>90459</v>
      </c>
      <c r="H48" s="56">
        <v>90459</v>
      </c>
    </row>
    <row r="49" spans="1:8" ht="63.75" outlineLevel="5" x14ac:dyDescent="0.25">
      <c r="A49" s="57" t="s">
        <v>55</v>
      </c>
      <c r="B49" s="58" t="s">
        <v>107</v>
      </c>
      <c r="C49" s="58" t="s">
        <v>56</v>
      </c>
      <c r="D49" s="24">
        <v>37073.65</v>
      </c>
      <c r="E49" s="8">
        <v>50000</v>
      </c>
      <c r="F49" s="56">
        <v>13577.4</v>
      </c>
      <c r="G49" s="56">
        <v>13577.4</v>
      </c>
      <c r="H49" s="56">
        <v>13577.4</v>
      </c>
    </row>
    <row r="50" spans="1:8" ht="25.5" outlineLevel="5" x14ac:dyDescent="0.25">
      <c r="A50" s="57" t="s">
        <v>73</v>
      </c>
      <c r="B50" s="59" t="s">
        <v>107</v>
      </c>
      <c r="C50" s="58" t="s">
        <v>74</v>
      </c>
      <c r="D50" s="24">
        <v>35709.86</v>
      </c>
      <c r="E50" s="8">
        <v>36595</v>
      </c>
      <c r="F50" s="56">
        <v>31085.09</v>
      </c>
      <c r="G50" s="56">
        <v>31085.09</v>
      </c>
      <c r="H50" s="56">
        <v>36595</v>
      </c>
    </row>
    <row r="51" spans="1:8" ht="42" customHeight="1" outlineLevel="5" x14ac:dyDescent="0.25">
      <c r="A51" s="57" t="s">
        <v>110</v>
      </c>
      <c r="B51" s="58" t="s">
        <v>107</v>
      </c>
      <c r="C51" s="58" t="s">
        <v>111</v>
      </c>
      <c r="D51" s="24">
        <v>2241849.2999999998</v>
      </c>
      <c r="E51" s="8">
        <v>2256299.34</v>
      </c>
      <c r="F51" s="56">
        <v>1812721.36</v>
      </c>
      <c r="G51" s="56">
        <v>1812721.36</v>
      </c>
      <c r="H51" s="56">
        <v>2256299.34</v>
      </c>
    </row>
    <row r="52" spans="1:8" ht="25.5" outlineLevel="5" x14ac:dyDescent="0.25">
      <c r="A52" s="57" t="s">
        <v>79</v>
      </c>
      <c r="B52" s="58" t="s">
        <v>107</v>
      </c>
      <c r="C52" s="58" t="s">
        <v>112</v>
      </c>
      <c r="D52" s="24">
        <v>1396554.49</v>
      </c>
      <c r="E52" s="8">
        <v>1397762.5</v>
      </c>
      <c r="F52" s="56">
        <v>1117786.9099999999</v>
      </c>
      <c r="G52" s="56">
        <v>1117786.9099999999</v>
      </c>
      <c r="H52" s="56">
        <v>1397762.5</v>
      </c>
    </row>
    <row r="53" spans="1:8" ht="29.25" customHeight="1" outlineLevel="1" x14ac:dyDescent="0.25">
      <c r="A53" s="51" t="s">
        <v>113</v>
      </c>
      <c r="B53" s="52" t="s">
        <v>114</v>
      </c>
      <c r="C53" s="52" t="s">
        <v>50</v>
      </c>
      <c r="D53" s="27">
        <f>D54</f>
        <v>0</v>
      </c>
      <c r="E53" s="27">
        <f>E54</f>
        <v>9469262.8800000008</v>
      </c>
      <c r="F53" s="27">
        <f>F54</f>
        <v>9469262.8800000008</v>
      </c>
      <c r="G53" s="27">
        <f>G54</f>
        <v>9469262.8800000008</v>
      </c>
      <c r="H53" s="28">
        <f>H54</f>
        <v>9469262.8800000008</v>
      </c>
    </row>
    <row r="54" spans="1:8" ht="30.75" customHeight="1" outlineLevel="5" x14ac:dyDescent="0.25">
      <c r="A54" s="57" t="s">
        <v>115</v>
      </c>
      <c r="B54" s="58" t="s">
        <v>114</v>
      </c>
      <c r="C54" s="58" t="s">
        <v>116</v>
      </c>
      <c r="D54" s="24">
        <v>0</v>
      </c>
      <c r="E54" s="60">
        <v>9469262.8800000008</v>
      </c>
      <c r="F54" s="60">
        <v>9469262.8800000008</v>
      </c>
      <c r="G54" s="60">
        <v>9469262.8800000008</v>
      </c>
      <c r="H54" s="56">
        <v>9469262.8800000008</v>
      </c>
    </row>
    <row r="55" spans="1:8" outlineLevel="1" x14ac:dyDescent="0.25">
      <c r="A55" s="51" t="s">
        <v>117</v>
      </c>
      <c r="B55" s="52" t="s">
        <v>118</v>
      </c>
      <c r="C55" s="52" t="s">
        <v>50</v>
      </c>
      <c r="D55" s="27">
        <f>D56</f>
        <v>0</v>
      </c>
      <c r="E55" s="28">
        <f>E56</f>
        <v>2207590.7799999998</v>
      </c>
      <c r="F55" s="28">
        <f>F56</f>
        <v>0</v>
      </c>
      <c r="G55" s="28">
        <f>G56</f>
        <v>0</v>
      </c>
      <c r="H55" s="53">
        <f>H56</f>
        <v>2338840.7799999998</v>
      </c>
    </row>
    <row r="56" spans="1:8" ht="25.5" outlineLevel="5" x14ac:dyDescent="0.25">
      <c r="A56" s="57" t="s">
        <v>119</v>
      </c>
      <c r="B56" s="58" t="s">
        <v>118</v>
      </c>
      <c r="C56" s="58" t="s">
        <v>120</v>
      </c>
      <c r="D56" s="24">
        <v>0</v>
      </c>
      <c r="E56" s="60">
        <v>2207590.7799999998</v>
      </c>
      <c r="F56" s="56">
        <v>0</v>
      </c>
      <c r="G56" s="56">
        <v>0</v>
      </c>
      <c r="H56" s="56">
        <v>2338840.7799999998</v>
      </c>
    </row>
    <row r="57" spans="1:8" outlineLevel="1" x14ac:dyDescent="0.25">
      <c r="A57" s="51" t="s">
        <v>121</v>
      </c>
      <c r="B57" s="52" t="s">
        <v>122</v>
      </c>
      <c r="C57" s="52" t="s">
        <v>50</v>
      </c>
      <c r="D57" s="27">
        <f>SUM(D58:D83)</f>
        <v>169799278.84999993</v>
      </c>
      <c r="E57" s="27">
        <f>SUM(E58:E83)</f>
        <v>165279740.72999999</v>
      </c>
      <c r="F57" s="27">
        <f>SUM(F58:F83)</f>
        <v>108788163.89000002</v>
      </c>
      <c r="G57" s="27">
        <f>SUM(G58:G83)</f>
        <v>105693481.07000004</v>
      </c>
      <c r="H57" s="27">
        <f>SUM(H58:H83)</f>
        <v>167872142.79999998</v>
      </c>
    </row>
    <row r="58" spans="1:8" ht="79.5" customHeight="1" outlineLevel="5" x14ac:dyDescent="0.25">
      <c r="A58" s="57" t="s">
        <v>123</v>
      </c>
      <c r="B58" s="58" t="s">
        <v>122</v>
      </c>
      <c r="C58" s="58" t="s">
        <v>124</v>
      </c>
      <c r="D58" s="24">
        <v>1308865.99</v>
      </c>
      <c r="E58" s="8">
        <v>2518598.7000000002</v>
      </c>
      <c r="F58" s="56">
        <v>2491783.4500000002</v>
      </c>
      <c r="G58" s="56">
        <v>2491783.4500000002</v>
      </c>
      <c r="H58" s="56">
        <v>3062981.45</v>
      </c>
    </row>
    <row r="59" spans="1:8" ht="40.5" customHeight="1" outlineLevel="5" x14ac:dyDescent="0.25">
      <c r="A59" s="57" t="s">
        <v>125</v>
      </c>
      <c r="B59" s="58" t="s">
        <v>122</v>
      </c>
      <c r="C59" s="58" t="s">
        <v>126</v>
      </c>
      <c r="D59" s="24">
        <v>108957.85</v>
      </c>
      <c r="E59" s="8">
        <v>250000</v>
      </c>
      <c r="F59" s="56">
        <v>160000</v>
      </c>
      <c r="G59" s="56">
        <v>95128.98</v>
      </c>
      <c r="H59" s="56">
        <v>250000</v>
      </c>
    </row>
    <row r="60" spans="1:8" ht="66" customHeight="1" outlineLevel="5" x14ac:dyDescent="0.25">
      <c r="A60" s="57" t="s">
        <v>127</v>
      </c>
      <c r="B60" s="58" t="s">
        <v>122</v>
      </c>
      <c r="C60" s="58" t="s">
        <v>128</v>
      </c>
      <c r="D60" s="24">
        <v>115527.93</v>
      </c>
      <c r="E60" s="8">
        <v>550000</v>
      </c>
      <c r="F60" s="56">
        <v>270000</v>
      </c>
      <c r="G60" s="56">
        <v>96443.95</v>
      </c>
      <c r="H60" s="56">
        <v>450000</v>
      </c>
    </row>
    <row r="61" spans="1:8" ht="54.75" customHeight="1" outlineLevel="5" x14ac:dyDescent="0.25">
      <c r="A61" s="57" t="s">
        <v>129</v>
      </c>
      <c r="B61" s="58" t="s">
        <v>122</v>
      </c>
      <c r="C61" s="58" t="s">
        <v>130</v>
      </c>
      <c r="D61" s="24">
        <v>7295853.7999999998</v>
      </c>
      <c r="E61" s="8">
        <v>9493546.2200000007</v>
      </c>
      <c r="F61" s="56">
        <v>6658060.8099999996</v>
      </c>
      <c r="G61" s="56">
        <v>5877435.5599999996</v>
      </c>
      <c r="H61" s="56">
        <v>9493546.2200000007</v>
      </c>
    </row>
    <row r="62" spans="1:8" ht="42" customHeight="1" outlineLevel="5" x14ac:dyDescent="0.25">
      <c r="A62" s="57" t="s">
        <v>131</v>
      </c>
      <c r="B62" s="58" t="s">
        <v>122</v>
      </c>
      <c r="C62" s="58" t="s">
        <v>132</v>
      </c>
      <c r="D62" s="24">
        <v>5604304.3399999999</v>
      </c>
      <c r="E62" s="8">
        <v>1705476.46</v>
      </c>
      <c r="F62" s="56">
        <v>1555476.46</v>
      </c>
      <c r="G62" s="56">
        <v>898174.64</v>
      </c>
      <c r="H62" s="56">
        <v>1555476.46</v>
      </c>
    </row>
    <row r="63" spans="1:8" ht="66" customHeight="1" outlineLevel="5" x14ac:dyDescent="0.25">
      <c r="A63" s="57" t="s">
        <v>55</v>
      </c>
      <c r="B63" s="59" t="s">
        <v>122</v>
      </c>
      <c r="C63" s="58" t="s">
        <v>133</v>
      </c>
      <c r="D63" s="24">
        <v>1197669.1200000001</v>
      </c>
      <c r="E63" s="8">
        <v>1510000</v>
      </c>
      <c r="F63" s="56">
        <v>1442626.1</v>
      </c>
      <c r="G63" s="56">
        <v>1442626.1</v>
      </c>
      <c r="H63" s="56">
        <v>1442626.1</v>
      </c>
    </row>
    <row r="64" spans="1:8" ht="54.75" customHeight="1" outlineLevel="5" x14ac:dyDescent="0.25">
      <c r="A64" s="57" t="s">
        <v>134</v>
      </c>
      <c r="B64" s="59" t="s">
        <v>122</v>
      </c>
      <c r="C64" s="58" t="s">
        <v>135</v>
      </c>
      <c r="D64" s="24">
        <v>75865985.849999994</v>
      </c>
      <c r="E64" s="8">
        <v>78252041.420000002</v>
      </c>
      <c r="F64" s="56">
        <v>64073053.280000001</v>
      </c>
      <c r="G64" s="56">
        <v>64073053.280000001</v>
      </c>
      <c r="H64" s="56">
        <v>78252041.420000002</v>
      </c>
    </row>
    <row r="65" spans="1:8" ht="42.75" customHeight="1" outlineLevel="5" x14ac:dyDescent="0.25">
      <c r="A65" s="61" t="s">
        <v>136</v>
      </c>
      <c r="B65" s="58" t="s">
        <v>122</v>
      </c>
      <c r="C65" s="58" t="s">
        <v>137</v>
      </c>
      <c r="D65" s="24">
        <v>4371575.28</v>
      </c>
      <c r="E65" s="8">
        <v>4420518.82</v>
      </c>
      <c r="F65" s="56">
        <v>3931983.15</v>
      </c>
      <c r="G65" s="56">
        <v>3537224.76</v>
      </c>
      <c r="H65" s="56">
        <v>4487892.72</v>
      </c>
    </row>
    <row r="66" spans="1:8" ht="31.5" customHeight="1" outlineLevel="5" x14ac:dyDescent="0.25">
      <c r="A66" s="57" t="s">
        <v>138</v>
      </c>
      <c r="B66" s="58" t="s">
        <v>122</v>
      </c>
      <c r="C66" s="58" t="s">
        <v>139</v>
      </c>
      <c r="D66" s="24">
        <v>250000</v>
      </c>
      <c r="E66" s="8">
        <v>2460000</v>
      </c>
      <c r="F66" s="56">
        <v>2220000</v>
      </c>
      <c r="G66" s="56">
        <v>2220000</v>
      </c>
      <c r="H66" s="56">
        <v>2460000</v>
      </c>
    </row>
    <row r="67" spans="1:8" ht="28.5" customHeight="1" outlineLevel="5" x14ac:dyDescent="0.25">
      <c r="A67" s="57" t="s">
        <v>140</v>
      </c>
      <c r="B67" s="58" t="s">
        <v>122</v>
      </c>
      <c r="C67" s="58" t="s">
        <v>141</v>
      </c>
      <c r="D67" s="24">
        <v>56078834.560000002</v>
      </c>
      <c r="E67" s="8">
        <v>44173701.759999998</v>
      </c>
      <c r="F67" s="56">
        <v>10994826.84</v>
      </c>
      <c r="G67" s="56">
        <v>10994826.84</v>
      </c>
      <c r="H67" s="56">
        <v>44173701.759999998</v>
      </c>
    </row>
    <row r="68" spans="1:8" ht="42.75" customHeight="1" outlineLevel="5" x14ac:dyDescent="0.25">
      <c r="A68" s="57" t="s">
        <v>142</v>
      </c>
      <c r="B68" s="58" t="s">
        <v>122</v>
      </c>
      <c r="C68" s="58" t="s">
        <v>143</v>
      </c>
      <c r="D68" s="24">
        <v>7800032.6399999997</v>
      </c>
      <c r="E68" s="8">
        <v>8196608.2000000002</v>
      </c>
      <c r="F68" s="56">
        <v>6556417.5899999999</v>
      </c>
      <c r="G68" s="56">
        <v>6151986.3700000001</v>
      </c>
      <c r="H68" s="56">
        <v>8281148.29</v>
      </c>
    </row>
    <row r="69" spans="1:8" ht="55.5" customHeight="1" outlineLevel="5" x14ac:dyDescent="0.25">
      <c r="A69" s="57" t="s">
        <v>144</v>
      </c>
      <c r="B69" s="58" t="s">
        <v>122</v>
      </c>
      <c r="C69" s="58" t="s">
        <v>145</v>
      </c>
      <c r="D69" s="24">
        <v>1365509.17</v>
      </c>
      <c r="E69" s="8">
        <v>1300100.1000000001</v>
      </c>
      <c r="F69" s="56">
        <v>472200</v>
      </c>
      <c r="G69" s="56">
        <v>472200</v>
      </c>
      <c r="H69" s="56">
        <v>1300100.1000000001</v>
      </c>
    </row>
    <row r="70" spans="1:8" ht="42" customHeight="1" outlineLevel="5" x14ac:dyDescent="0.25">
      <c r="A70" s="57" t="s">
        <v>146</v>
      </c>
      <c r="B70" s="59" t="s">
        <v>122</v>
      </c>
      <c r="C70" s="58" t="s">
        <v>147</v>
      </c>
      <c r="D70" s="24">
        <v>368200</v>
      </c>
      <c r="E70" s="8">
        <v>571900</v>
      </c>
      <c r="F70" s="56">
        <v>458300</v>
      </c>
      <c r="G70" s="56">
        <v>452300</v>
      </c>
      <c r="H70" s="56">
        <v>580300</v>
      </c>
    </row>
    <row r="71" spans="1:8" ht="26.25" customHeight="1" outlineLevel="5" x14ac:dyDescent="0.25">
      <c r="A71" s="57" t="s">
        <v>148</v>
      </c>
      <c r="B71" s="59" t="s">
        <v>122</v>
      </c>
      <c r="C71" s="58" t="s">
        <v>149</v>
      </c>
      <c r="D71" s="24">
        <v>776380</v>
      </c>
      <c r="E71" s="8">
        <v>637015.31000000006</v>
      </c>
      <c r="F71" s="56">
        <v>565000</v>
      </c>
      <c r="G71" s="56">
        <v>452630</v>
      </c>
      <c r="H71" s="56">
        <v>637015.31000000006</v>
      </c>
    </row>
    <row r="72" spans="1:8" ht="117" customHeight="1" outlineLevel="5" x14ac:dyDescent="0.25">
      <c r="A72" s="57" t="s">
        <v>150</v>
      </c>
      <c r="B72" s="59" t="s">
        <v>122</v>
      </c>
      <c r="C72" s="58" t="s">
        <v>151</v>
      </c>
      <c r="D72" s="24">
        <v>0</v>
      </c>
      <c r="E72" s="8">
        <v>6000</v>
      </c>
      <c r="F72" s="56">
        <v>0</v>
      </c>
      <c r="G72" s="56">
        <v>0</v>
      </c>
      <c r="H72" s="56">
        <v>6000</v>
      </c>
    </row>
    <row r="73" spans="1:8" ht="29.25" customHeight="1" outlineLevel="5" x14ac:dyDescent="0.25">
      <c r="A73" s="57" t="s">
        <v>152</v>
      </c>
      <c r="B73" s="58" t="s">
        <v>122</v>
      </c>
      <c r="C73" s="58" t="s">
        <v>153</v>
      </c>
      <c r="D73" s="24">
        <v>1759344.19</v>
      </c>
      <c r="E73" s="8">
        <v>2090513</v>
      </c>
      <c r="F73" s="56">
        <v>1774132</v>
      </c>
      <c r="G73" s="56">
        <v>1302882.93</v>
      </c>
      <c r="H73" s="56">
        <v>2090513</v>
      </c>
    </row>
    <row r="74" spans="1:8" ht="41.25" customHeight="1" outlineLevel="5" x14ac:dyDescent="0.25">
      <c r="A74" s="57" t="s">
        <v>154</v>
      </c>
      <c r="B74" s="58" t="s">
        <v>122</v>
      </c>
      <c r="C74" s="58" t="s">
        <v>155</v>
      </c>
      <c r="D74" s="24">
        <v>3922846.04</v>
      </c>
      <c r="E74" s="8">
        <v>4256518.59</v>
      </c>
      <c r="F74" s="56">
        <v>3962352.06</v>
      </c>
      <c r="G74" s="56">
        <v>3962352.06</v>
      </c>
      <c r="H74" s="56">
        <v>6674438.9000000004</v>
      </c>
    </row>
    <row r="75" spans="1:8" outlineLevel="5" x14ac:dyDescent="0.25">
      <c r="A75" s="57" t="s">
        <v>100</v>
      </c>
      <c r="B75" s="58" t="s">
        <v>122</v>
      </c>
      <c r="C75" s="58" t="s">
        <v>101</v>
      </c>
      <c r="D75" s="24">
        <v>50000</v>
      </c>
      <c r="E75" s="8">
        <v>0</v>
      </c>
      <c r="F75" s="56">
        <v>0</v>
      </c>
      <c r="G75" s="56">
        <v>0</v>
      </c>
      <c r="H75" s="56">
        <v>0</v>
      </c>
    </row>
    <row r="76" spans="1:8" ht="38.25" outlineLevel="5" x14ac:dyDescent="0.25">
      <c r="A76" s="57" t="s">
        <v>156</v>
      </c>
      <c r="B76" s="59" t="s">
        <v>122</v>
      </c>
      <c r="C76" s="58" t="s">
        <v>157</v>
      </c>
      <c r="D76" s="24">
        <v>534091</v>
      </c>
      <c r="E76" s="8">
        <v>692000</v>
      </c>
      <c r="F76" s="56">
        <v>170000</v>
      </c>
      <c r="G76" s="56">
        <v>170000</v>
      </c>
      <c r="H76" s="56">
        <v>692000</v>
      </c>
    </row>
    <row r="77" spans="1:8" ht="28.5" customHeight="1" outlineLevel="5" x14ac:dyDescent="0.25">
      <c r="A77" s="57" t="s">
        <v>148</v>
      </c>
      <c r="B77" s="58" t="s">
        <v>122</v>
      </c>
      <c r="C77" s="58" t="s">
        <v>158</v>
      </c>
      <c r="D77" s="24">
        <v>491540</v>
      </c>
      <c r="E77" s="8">
        <v>1687750</v>
      </c>
      <c r="F77" s="56">
        <v>524500</v>
      </c>
      <c r="G77" s="56">
        <v>494980</v>
      </c>
      <c r="H77" s="56">
        <v>1474908.92</v>
      </c>
    </row>
    <row r="78" spans="1:8" ht="42.75" customHeight="1" outlineLevel="5" x14ac:dyDescent="0.25">
      <c r="A78" s="57" t="s">
        <v>156</v>
      </c>
      <c r="B78" s="58" t="s">
        <v>122</v>
      </c>
      <c r="C78" s="58" t="s">
        <v>159</v>
      </c>
      <c r="D78" s="24">
        <v>10000</v>
      </c>
      <c r="E78" s="8">
        <v>10000</v>
      </c>
      <c r="F78" s="56">
        <v>10000</v>
      </c>
      <c r="G78" s="56">
        <v>10000</v>
      </c>
      <c r="H78" s="56">
        <v>10000</v>
      </c>
    </row>
    <row r="79" spans="1:8" ht="102" outlineLevel="5" x14ac:dyDescent="0.25">
      <c r="A79" s="57" t="s">
        <v>63</v>
      </c>
      <c r="B79" s="58" t="s">
        <v>122</v>
      </c>
      <c r="C79" s="58" t="s">
        <v>160</v>
      </c>
      <c r="D79" s="24">
        <v>14965.19</v>
      </c>
      <c r="E79" s="8">
        <v>0</v>
      </c>
      <c r="F79" s="56">
        <v>0</v>
      </c>
      <c r="G79" s="56">
        <v>0</v>
      </c>
      <c r="H79" s="56">
        <v>0</v>
      </c>
    </row>
    <row r="80" spans="1:8" ht="102" outlineLevel="5" x14ac:dyDescent="0.25">
      <c r="A80" s="57" t="s">
        <v>63</v>
      </c>
      <c r="B80" s="58" t="s">
        <v>122</v>
      </c>
      <c r="C80" s="58" t="s">
        <v>161</v>
      </c>
      <c r="D80" s="24">
        <v>216968.23</v>
      </c>
      <c r="E80" s="8">
        <v>0</v>
      </c>
      <c r="F80" s="56">
        <v>0</v>
      </c>
      <c r="G80" s="56">
        <v>0</v>
      </c>
      <c r="H80" s="56">
        <v>0</v>
      </c>
    </row>
    <row r="81" spans="1:8" ht="89.25" outlineLevel="5" x14ac:dyDescent="0.25">
      <c r="A81" s="57" t="s">
        <v>82</v>
      </c>
      <c r="B81" s="58" t="s">
        <v>122</v>
      </c>
      <c r="C81" s="58" t="s">
        <v>162</v>
      </c>
      <c r="D81" s="24">
        <v>291827.67</v>
      </c>
      <c r="E81" s="8">
        <v>0</v>
      </c>
      <c r="F81" s="56">
        <v>0</v>
      </c>
      <c r="G81" s="56">
        <v>0</v>
      </c>
      <c r="H81" s="56">
        <v>0</v>
      </c>
    </row>
    <row r="82" spans="1:8" ht="114.75" customHeight="1" outlineLevel="5" x14ac:dyDescent="0.25">
      <c r="A82" s="57" t="s">
        <v>61</v>
      </c>
      <c r="B82" s="58" t="s">
        <v>122</v>
      </c>
      <c r="C82" s="58" t="s">
        <v>163</v>
      </c>
      <c r="D82" s="24">
        <v>0</v>
      </c>
      <c r="E82" s="8">
        <v>389140</v>
      </c>
      <c r="F82" s="56">
        <v>389140</v>
      </c>
      <c r="G82" s="56">
        <v>389140</v>
      </c>
      <c r="H82" s="56">
        <v>389140</v>
      </c>
    </row>
    <row r="83" spans="1:8" ht="42" customHeight="1" outlineLevel="5" x14ac:dyDescent="0.25">
      <c r="A83" s="57" t="s">
        <v>154</v>
      </c>
      <c r="B83" s="58" t="s">
        <v>122</v>
      </c>
      <c r="C83" s="58" t="s">
        <v>164</v>
      </c>
      <c r="D83" s="24">
        <v>0</v>
      </c>
      <c r="E83" s="8">
        <v>108312.15</v>
      </c>
      <c r="F83" s="56">
        <v>108312.15</v>
      </c>
      <c r="G83" s="56">
        <v>108312.15</v>
      </c>
      <c r="H83" s="56">
        <v>108312.15</v>
      </c>
    </row>
    <row r="84" spans="1:8" ht="43.5" customHeight="1" x14ac:dyDescent="0.25">
      <c r="A84" s="51" t="s">
        <v>165</v>
      </c>
      <c r="B84" s="52" t="s">
        <v>166</v>
      </c>
      <c r="C84" s="52" t="s">
        <v>50</v>
      </c>
      <c r="D84" s="26">
        <f>D85+D87+D97+D90</f>
        <v>23694049.039999999</v>
      </c>
      <c r="E84" s="26">
        <f>E85+E87+E97+E90</f>
        <v>22861916.350000001</v>
      </c>
      <c r="F84" s="26">
        <f>F85+F87+F97+F90</f>
        <v>18792319.129999999</v>
      </c>
      <c r="G84" s="26">
        <f>G85+G87+G97+G90</f>
        <v>17035912.020000003</v>
      </c>
      <c r="H84" s="26">
        <f>H85+H87+H97+H90</f>
        <v>22861916.350000001</v>
      </c>
    </row>
    <row r="85" spans="1:8" outlineLevel="1" x14ac:dyDescent="0.25">
      <c r="A85" s="51" t="s">
        <v>167</v>
      </c>
      <c r="B85" s="52" t="s">
        <v>168</v>
      </c>
      <c r="C85" s="52" t="s">
        <v>50</v>
      </c>
      <c r="D85" s="26">
        <f>D86</f>
        <v>4326131.37</v>
      </c>
      <c r="E85" s="26">
        <f>E86</f>
        <v>5162817.13</v>
      </c>
      <c r="F85" s="26">
        <f>F86</f>
        <v>4307632.99</v>
      </c>
      <c r="G85" s="26">
        <f>G86</f>
        <v>4006653.22</v>
      </c>
      <c r="H85" s="26">
        <f>H86</f>
        <v>5162817.13</v>
      </c>
    </row>
    <row r="86" spans="1:8" ht="102" outlineLevel="5" x14ac:dyDescent="0.25">
      <c r="A86" s="57" t="s">
        <v>169</v>
      </c>
      <c r="B86" s="58" t="s">
        <v>168</v>
      </c>
      <c r="C86" s="58" t="s">
        <v>170</v>
      </c>
      <c r="D86" s="24">
        <v>4326131.37</v>
      </c>
      <c r="E86" s="62">
        <v>5162817.13</v>
      </c>
      <c r="F86" s="56">
        <v>4307632.99</v>
      </c>
      <c r="G86" s="56">
        <v>4006653.22</v>
      </c>
      <c r="H86" s="56">
        <v>5162817.13</v>
      </c>
    </row>
    <row r="87" spans="1:8" outlineLevel="1" x14ac:dyDescent="0.25">
      <c r="A87" s="51" t="s">
        <v>171</v>
      </c>
      <c r="B87" s="52" t="s">
        <v>172</v>
      </c>
      <c r="C87" s="52" t="s">
        <v>50</v>
      </c>
      <c r="D87" s="26">
        <f>D88+D89</f>
        <v>323482.71999999997</v>
      </c>
      <c r="E87" s="26">
        <f>E88+E89</f>
        <v>162000</v>
      </c>
      <c r="F87" s="26">
        <f>F88+F89</f>
        <v>0</v>
      </c>
      <c r="G87" s="26">
        <f>G88+G89</f>
        <v>0</v>
      </c>
      <c r="H87" s="26">
        <f>H88+H89</f>
        <v>162000</v>
      </c>
    </row>
    <row r="88" spans="1:8" ht="38.25" outlineLevel="5" x14ac:dyDescent="0.25">
      <c r="A88" s="57" t="s">
        <v>173</v>
      </c>
      <c r="B88" s="58" t="s">
        <v>172</v>
      </c>
      <c r="C88" s="58" t="s">
        <v>174</v>
      </c>
      <c r="D88" s="24">
        <v>259999.72</v>
      </c>
      <c r="E88" s="8">
        <v>150000</v>
      </c>
      <c r="F88" s="56">
        <v>0</v>
      </c>
      <c r="G88" s="56">
        <v>0</v>
      </c>
      <c r="H88" s="56">
        <v>150000</v>
      </c>
    </row>
    <row r="89" spans="1:8" ht="25.5" outlineLevel="5" x14ac:dyDescent="0.25">
      <c r="A89" s="57" t="s">
        <v>175</v>
      </c>
      <c r="B89" s="58" t="s">
        <v>172</v>
      </c>
      <c r="C89" s="58" t="s">
        <v>176</v>
      </c>
      <c r="D89" s="24">
        <v>63483</v>
      </c>
      <c r="E89" s="8">
        <v>12000</v>
      </c>
      <c r="F89" s="56">
        <v>0</v>
      </c>
      <c r="G89" s="56">
        <v>0</v>
      </c>
      <c r="H89" s="56">
        <v>12000</v>
      </c>
    </row>
    <row r="90" spans="1:8" ht="42" customHeight="1" outlineLevel="5" x14ac:dyDescent="0.25">
      <c r="A90" s="51" t="s">
        <v>177</v>
      </c>
      <c r="B90" s="63" t="s">
        <v>178</v>
      </c>
      <c r="C90" s="63" t="s">
        <v>50</v>
      </c>
      <c r="D90" s="26">
        <f>SUM(D91:D96)</f>
        <v>12397791.469999997</v>
      </c>
      <c r="E90" s="26">
        <f>SUM(E91:E96)</f>
        <v>15228770.9</v>
      </c>
      <c r="F90" s="26">
        <f>SUM(F91:F96)</f>
        <v>12321397.75</v>
      </c>
      <c r="G90" s="26">
        <f>SUM(G91:G96)</f>
        <v>11085211.620000001</v>
      </c>
      <c r="H90" s="26">
        <f>SUM(H91:H96)</f>
        <v>15228770.9</v>
      </c>
    </row>
    <row r="91" spans="1:8" ht="66" customHeight="1" outlineLevel="5" x14ac:dyDescent="0.25">
      <c r="A91" s="57" t="s">
        <v>55</v>
      </c>
      <c r="B91" s="55" t="s">
        <v>178</v>
      </c>
      <c r="C91" s="55" t="s">
        <v>179</v>
      </c>
      <c r="D91" s="8">
        <v>85510.29</v>
      </c>
      <c r="E91" s="8">
        <v>320000</v>
      </c>
      <c r="F91" s="8">
        <v>320000</v>
      </c>
      <c r="G91" s="8">
        <v>164568.4</v>
      </c>
      <c r="H91" s="8">
        <v>320000</v>
      </c>
    </row>
    <row r="92" spans="1:8" ht="42" customHeight="1" outlineLevel="5" x14ac:dyDescent="0.25">
      <c r="A92" s="61" t="s">
        <v>136</v>
      </c>
      <c r="B92" s="55" t="s">
        <v>178</v>
      </c>
      <c r="C92" s="55" t="s">
        <v>180</v>
      </c>
      <c r="D92" s="8">
        <v>12041873.039999999</v>
      </c>
      <c r="E92" s="8">
        <v>14145470.9</v>
      </c>
      <c r="F92" s="8">
        <v>11636197.75</v>
      </c>
      <c r="G92" s="8">
        <v>10555443.220000001</v>
      </c>
      <c r="H92" s="8">
        <v>14145470.9</v>
      </c>
    </row>
    <row r="93" spans="1:8" ht="51" outlineLevel="5" x14ac:dyDescent="0.25">
      <c r="A93" s="57" t="s">
        <v>181</v>
      </c>
      <c r="B93" s="55" t="s">
        <v>178</v>
      </c>
      <c r="C93" s="55" t="s">
        <v>182</v>
      </c>
      <c r="D93" s="24">
        <v>153277</v>
      </c>
      <c r="E93" s="8">
        <v>758300</v>
      </c>
      <c r="F93" s="56">
        <v>365200</v>
      </c>
      <c r="G93" s="56">
        <v>365200</v>
      </c>
      <c r="H93" s="56">
        <v>758300</v>
      </c>
    </row>
    <row r="94" spans="1:8" ht="29.25" customHeight="1" outlineLevel="5" x14ac:dyDescent="0.25">
      <c r="A94" s="57" t="s">
        <v>175</v>
      </c>
      <c r="B94" s="55" t="s">
        <v>178</v>
      </c>
      <c r="C94" s="55" t="s">
        <v>176</v>
      </c>
      <c r="D94" s="24">
        <v>34820</v>
      </c>
      <c r="E94" s="8">
        <v>5000</v>
      </c>
      <c r="F94" s="56">
        <v>0</v>
      </c>
      <c r="G94" s="56">
        <v>0</v>
      </c>
      <c r="H94" s="56">
        <v>5000</v>
      </c>
    </row>
    <row r="95" spans="1:8" ht="102.75" customHeight="1" outlineLevel="5" x14ac:dyDescent="0.25">
      <c r="A95" s="57" t="s">
        <v>63</v>
      </c>
      <c r="B95" s="55" t="s">
        <v>178</v>
      </c>
      <c r="C95" s="55" t="s">
        <v>160</v>
      </c>
      <c r="D95" s="24">
        <v>44896.87</v>
      </c>
      <c r="E95" s="8">
        <v>0</v>
      </c>
      <c r="F95" s="56">
        <v>0</v>
      </c>
      <c r="G95" s="56">
        <v>0</v>
      </c>
      <c r="H95" s="56">
        <v>0</v>
      </c>
    </row>
    <row r="96" spans="1:8" ht="90" customHeight="1" outlineLevel="5" x14ac:dyDescent="0.25">
      <c r="A96" s="57" t="s">
        <v>82</v>
      </c>
      <c r="B96" s="55" t="s">
        <v>178</v>
      </c>
      <c r="C96" s="55" t="s">
        <v>183</v>
      </c>
      <c r="D96" s="24">
        <v>37414.269999999997</v>
      </c>
      <c r="E96" s="8">
        <v>0</v>
      </c>
      <c r="F96" s="56">
        <v>0</v>
      </c>
      <c r="G96" s="56">
        <v>0</v>
      </c>
      <c r="H96" s="56">
        <v>0</v>
      </c>
    </row>
    <row r="97" spans="1:8" ht="38.25" outlineLevel="1" x14ac:dyDescent="0.25">
      <c r="A97" s="51" t="s">
        <v>184</v>
      </c>
      <c r="B97" s="52" t="s">
        <v>185</v>
      </c>
      <c r="C97" s="52" t="s">
        <v>50</v>
      </c>
      <c r="D97" s="26">
        <f>SUM(D98:D104)</f>
        <v>6646643.4799999995</v>
      </c>
      <c r="E97" s="26">
        <f>SUM(E98:E104)</f>
        <v>2308328.3200000003</v>
      </c>
      <c r="F97" s="26">
        <f>SUM(F98:F104)</f>
        <v>2163288.3899999997</v>
      </c>
      <c r="G97" s="26">
        <f>SUM(G98:G104)</f>
        <v>1944047.18</v>
      </c>
      <c r="H97" s="26">
        <f>SUM(H98:H104)</f>
        <v>2308328.3200000003</v>
      </c>
    </row>
    <row r="98" spans="1:8" ht="29.25" customHeight="1" outlineLevel="1" x14ac:dyDescent="0.25">
      <c r="A98" s="57" t="s">
        <v>175</v>
      </c>
      <c r="B98" s="58" t="s">
        <v>185</v>
      </c>
      <c r="C98" s="58" t="s">
        <v>186</v>
      </c>
      <c r="D98" s="8">
        <v>0</v>
      </c>
      <c r="E98" s="8">
        <v>10000</v>
      </c>
      <c r="F98" s="8">
        <v>10000</v>
      </c>
      <c r="G98" s="8">
        <v>10000</v>
      </c>
      <c r="H98" s="8">
        <v>10000</v>
      </c>
    </row>
    <row r="99" spans="1:8" ht="51" outlineLevel="5" x14ac:dyDescent="0.25">
      <c r="A99" s="57" t="s">
        <v>187</v>
      </c>
      <c r="B99" s="58" t="s">
        <v>185</v>
      </c>
      <c r="C99" s="58" t="s">
        <v>188</v>
      </c>
      <c r="D99" s="24">
        <v>34620</v>
      </c>
      <c r="E99" s="8">
        <v>30000</v>
      </c>
      <c r="F99" s="56">
        <v>0</v>
      </c>
      <c r="G99" s="56">
        <v>0</v>
      </c>
      <c r="H99" s="56">
        <v>30000</v>
      </c>
    </row>
    <row r="100" spans="1:8" ht="26.25" customHeight="1" outlineLevel="5" x14ac:dyDescent="0.25">
      <c r="A100" s="61" t="s">
        <v>189</v>
      </c>
      <c r="B100" s="58" t="s">
        <v>185</v>
      </c>
      <c r="C100" s="58" t="s">
        <v>190</v>
      </c>
      <c r="D100" s="24">
        <v>1548382.59</v>
      </c>
      <c r="E100" s="64">
        <v>1265968.32</v>
      </c>
      <c r="F100" s="56">
        <v>1264428.3899999999</v>
      </c>
      <c r="G100" s="56">
        <v>1263606.18</v>
      </c>
      <c r="H100" s="56">
        <v>1265968.32</v>
      </c>
    </row>
    <row r="101" spans="1:8" ht="28.5" customHeight="1" outlineLevel="5" x14ac:dyDescent="0.25">
      <c r="A101" s="57" t="s">
        <v>191</v>
      </c>
      <c r="B101" s="58" t="s">
        <v>185</v>
      </c>
      <c r="C101" s="58" t="s">
        <v>192</v>
      </c>
      <c r="D101" s="24">
        <v>4969170.8899999997</v>
      </c>
      <c r="E101" s="65">
        <v>912360</v>
      </c>
      <c r="F101" s="56">
        <v>888860</v>
      </c>
      <c r="G101" s="56">
        <v>670441</v>
      </c>
      <c r="H101" s="56">
        <v>912360</v>
      </c>
    </row>
    <row r="102" spans="1:8" ht="42" customHeight="1" outlineLevel="5" x14ac:dyDescent="0.25">
      <c r="A102" s="57" t="s">
        <v>193</v>
      </c>
      <c r="B102" s="58" t="s">
        <v>185</v>
      </c>
      <c r="C102" s="58" t="s">
        <v>194</v>
      </c>
      <c r="D102" s="24">
        <v>0</v>
      </c>
      <c r="E102" s="56">
        <v>0</v>
      </c>
      <c r="F102" s="56">
        <v>0</v>
      </c>
      <c r="G102" s="56">
        <v>0</v>
      </c>
      <c r="H102" s="56">
        <v>0</v>
      </c>
    </row>
    <row r="103" spans="1:8" ht="28.5" customHeight="1" outlineLevel="5" x14ac:dyDescent="0.25">
      <c r="A103" s="57" t="s">
        <v>195</v>
      </c>
      <c r="B103" s="58" t="s">
        <v>185</v>
      </c>
      <c r="C103" s="58" t="s">
        <v>196</v>
      </c>
      <c r="D103" s="24">
        <v>94470</v>
      </c>
      <c r="E103" s="56">
        <v>80000</v>
      </c>
      <c r="F103" s="56">
        <v>0</v>
      </c>
      <c r="G103" s="56">
        <v>0</v>
      </c>
      <c r="H103" s="56">
        <v>80000</v>
      </c>
    </row>
    <row r="104" spans="1:8" ht="51" outlineLevel="5" x14ac:dyDescent="0.25">
      <c r="A104" s="57" t="s">
        <v>197</v>
      </c>
      <c r="B104" s="58" t="s">
        <v>185</v>
      </c>
      <c r="C104" s="58" t="s">
        <v>198</v>
      </c>
      <c r="D104" s="24">
        <v>0</v>
      </c>
      <c r="E104" s="56">
        <v>10000</v>
      </c>
      <c r="F104" s="56">
        <v>0</v>
      </c>
      <c r="G104" s="56">
        <v>0</v>
      </c>
      <c r="H104" s="56">
        <v>10000</v>
      </c>
    </row>
    <row r="105" spans="1:8" x14ac:dyDescent="0.25">
      <c r="A105" s="51" t="s">
        <v>199</v>
      </c>
      <c r="B105" s="52" t="s">
        <v>200</v>
      </c>
      <c r="C105" s="52" t="s">
        <v>50</v>
      </c>
      <c r="D105" s="26">
        <f>D106+D110+D121+D124</f>
        <v>826106581.64999998</v>
      </c>
      <c r="E105" s="26">
        <f>E106+E110+E121+E124</f>
        <v>1466546641.6700001</v>
      </c>
      <c r="F105" s="26">
        <f>F106+F110+F121+F124</f>
        <v>1310149830.4300001</v>
      </c>
      <c r="G105" s="26">
        <f>G106+G110+G121+G124</f>
        <v>1296353441.28</v>
      </c>
      <c r="H105" s="26">
        <f>H106+H110+H121+H124</f>
        <v>1465876494.0000002</v>
      </c>
    </row>
    <row r="106" spans="1:8" outlineLevel="1" x14ac:dyDescent="0.25">
      <c r="A106" s="51" t="s">
        <v>201</v>
      </c>
      <c r="B106" s="52" t="s">
        <v>202</v>
      </c>
      <c r="C106" s="52" t="s">
        <v>50</v>
      </c>
      <c r="D106" s="26">
        <f>D107+D108+D109</f>
        <v>31797922.399999999</v>
      </c>
      <c r="E106" s="26">
        <f>E107+E108+E109</f>
        <v>46005035.730000004</v>
      </c>
      <c r="F106" s="26">
        <f>F107+F108+F109</f>
        <v>29911419.239999998</v>
      </c>
      <c r="G106" s="26">
        <f>G107+G108+G109</f>
        <v>29911419.239999998</v>
      </c>
      <c r="H106" s="26">
        <f>H107+H108+H109</f>
        <v>44505035.730000004</v>
      </c>
    </row>
    <row r="107" spans="1:8" ht="51" outlineLevel="5" x14ac:dyDescent="0.25">
      <c r="A107" s="57" t="s">
        <v>203</v>
      </c>
      <c r="B107" s="58" t="s">
        <v>202</v>
      </c>
      <c r="C107" s="58" t="s">
        <v>204</v>
      </c>
      <c r="D107" s="24">
        <v>5787181.5599999996</v>
      </c>
      <c r="E107" s="8">
        <v>5599799</v>
      </c>
      <c r="F107" s="56">
        <v>2287093</v>
      </c>
      <c r="G107" s="56">
        <v>2287093</v>
      </c>
      <c r="H107" s="56">
        <v>5599799</v>
      </c>
    </row>
    <row r="108" spans="1:8" ht="38.25" outlineLevel="5" x14ac:dyDescent="0.25">
      <c r="A108" s="57" t="s">
        <v>205</v>
      </c>
      <c r="B108" s="58" t="s">
        <v>202</v>
      </c>
      <c r="C108" s="58" t="s">
        <v>206</v>
      </c>
      <c r="D108" s="24">
        <v>25992759.600000001</v>
      </c>
      <c r="E108" s="8">
        <v>36899621.170000002</v>
      </c>
      <c r="F108" s="56">
        <v>24118710.68</v>
      </c>
      <c r="G108" s="56">
        <v>24118710.68</v>
      </c>
      <c r="H108" s="56">
        <v>35399621.170000002</v>
      </c>
    </row>
    <row r="109" spans="1:8" ht="38.25" outlineLevel="5" x14ac:dyDescent="0.25">
      <c r="A109" s="57" t="s">
        <v>154</v>
      </c>
      <c r="B109" s="58" t="s">
        <v>202</v>
      </c>
      <c r="C109" s="58" t="s">
        <v>207</v>
      </c>
      <c r="D109" s="24">
        <v>17981.240000000002</v>
      </c>
      <c r="E109" s="8">
        <v>3505615.56</v>
      </c>
      <c r="F109" s="56">
        <v>3505615.56</v>
      </c>
      <c r="G109" s="56">
        <v>3505615.56</v>
      </c>
      <c r="H109" s="56">
        <v>3505615.56</v>
      </c>
    </row>
    <row r="110" spans="1:8" outlineLevel="1" x14ac:dyDescent="0.25">
      <c r="A110" s="51" t="s">
        <v>208</v>
      </c>
      <c r="B110" s="52" t="s">
        <v>209</v>
      </c>
      <c r="C110" s="52" t="s">
        <v>50</v>
      </c>
      <c r="D110" s="26">
        <f>SUM(D111:D120)</f>
        <v>701386662.39999998</v>
      </c>
      <c r="E110" s="26">
        <f>SUM(E111:E120)</f>
        <v>293265002.12000006</v>
      </c>
      <c r="F110" s="26">
        <f>SUM(F111:F120)</f>
        <v>164542992.96000001</v>
      </c>
      <c r="G110" s="26">
        <f>SUM(G111:G120)</f>
        <v>153961444.38</v>
      </c>
      <c r="H110" s="26">
        <f>SUM(H111:H120)</f>
        <v>294265002.12</v>
      </c>
    </row>
    <row r="111" spans="1:8" ht="68.25" customHeight="1" outlineLevel="1" x14ac:dyDescent="0.25">
      <c r="A111" s="57" t="s">
        <v>210</v>
      </c>
      <c r="B111" s="106" t="s">
        <v>209</v>
      </c>
      <c r="C111" s="106" t="s">
        <v>211</v>
      </c>
      <c r="D111" s="107">
        <v>26173416.899999999</v>
      </c>
      <c r="E111" s="107">
        <v>27971296.739999998</v>
      </c>
      <c r="F111" s="107">
        <v>15574733.99</v>
      </c>
      <c r="G111" s="107">
        <v>15574733.99</v>
      </c>
      <c r="H111" s="108">
        <v>27971296.739999998</v>
      </c>
    </row>
    <row r="112" spans="1:8" ht="63.75" outlineLevel="5" x14ac:dyDescent="0.25">
      <c r="A112" s="57" t="s">
        <v>212</v>
      </c>
      <c r="B112" s="106" t="s">
        <v>209</v>
      </c>
      <c r="C112" s="106" t="s">
        <v>213</v>
      </c>
      <c r="D112" s="109">
        <v>43653557.350000001</v>
      </c>
      <c r="E112" s="107">
        <v>0</v>
      </c>
      <c r="F112" s="108">
        <v>0</v>
      </c>
      <c r="G112" s="108">
        <v>0</v>
      </c>
      <c r="H112" s="108">
        <v>0</v>
      </c>
    </row>
    <row r="113" spans="1:8" ht="76.5" outlineLevel="5" x14ac:dyDescent="0.25">
      <c r="A113" s="57" t="s">
        <v>214</v>
      </c>
      <c r="B113" s="106" t="s">
        <v>209</v>
      </c>
      <c r="C113" s="106" t="s">
        <v>215</v>
      </c>
      <c r="D113" s="109">
        <v>8376904.3300000001</v>
      </c>
      <c r="E113" s="107">
        <v>0</v>
      </c>
      <c r="F113" s="108">
        <v>0</v>
      </c>
      <c r="G113" s="108">
        <v>0</v>
      </c>
      <c r="H113" s="108">
        <v>0</v>
      </c>
    </row>
    <row r="114" spans="1:8" ht="119.25" customHeight="1" outlineLevel="5" x14ac:dyDescent="0.25">
      <c r="A114" s="57" t="s">
        <v>216</v>
      </c>
      <c r="B114" s="106" t="s">
        <v>209</v>
      </c>
      <c r="C114" s="106" t="s">
        <v>217</v>
      </c>
      <c r="D114" s="109">
        <v>0</v>
      </c>
      <c r="E114" s="107">
        <v>1693440.01</v>
      </c>
      <c r="F114" s="108">
        <v>1693440.01</v>
      </c>
      <c r="G114" s="108">
        <v>1693440.01</v>
      </c>
      <c r="H114" s="108">
        <v>1693440.01</v>
      </c>
    </row>
    <row r="115" spans="1:8" ht="111.75" customHeight="1" outlineLevel="5" x14ac:dyDescent="0.25">
      <c r="A115" s="57" t="s">
        <v>218</v>
      </c>
      <c r="B115" s="106" t="s">
        <v>209</v>
      </c>
      <c r="C115" s="106" t="s">
        <v>219</v>
      </c>
      <c r="D115" s="109">
        <v>0</v>
      </c>
      <c r="E115" s="107">
        <v>324962.86</v>
      </c>
      <c r="F115" s="108">
        <v>324962.86</v>
      </c>
      <c r="G115" s="108">
        <v>324962.86</v>
      </c>
      <c r="H115" s="108">
        <v>324962.86</v>
      </c>
    </row>
    <row r="116" spans="1:8" ht="51" outlineLevel="5" x14ac:dyDescent="0.25">
      <c r="A116" s="57" t="s">
        <v>220</v>
      </c>
      <c r="B116" s="106" t="s">
        <v>209</v>
      </c>
      <c r="C116" s="106" t="s">
        <v>221</v>
      </c>
      <c r="D116" s="109">
        <v>492074017.13999999</v>
      </c>
      <c r="E116" s="107">
        <v>56071400</v>
      </c>
      <c r="F116" s="108">
        <v>0</v>
      </c>
      <c r="G116" s="108">
        <v>0</v>
      </c>
      <c r="H116" s="108">
        <v>56071400</v>
      </c>
    </row>
    <row r="117" spans="1:8" ht="41.25" customHeight="1" outlineLevel="5" x14ac:dyDescent="0.25">
      <c r="A117" s="57" t="s">
        <v>222</v>
      </c>
      <c r="B117" s="106" t="s">
        <v>209</v>
      </c>
      <c r="C117" s="106" t="s">
        <v>223</v>
      </c>
      <c r="D117" s="109">
        <v>126953817.26000001</v>
      </c>
      <c r="E117" s="107">
        <v>163178107.68000001</v>
      </c>
      <c r="F117" s="108">
        <v>123332135.34</v>
      </c>
      <c r="G117" s="108">
        <v>123326371.09</v>
      </c>
      <c r="H117" s="108">
        <v>164419070.63</v>
      </c>
    </row>
    <row r="118" spans="1:8" ht="51" outlineLevel="5" x14ac:dyDescent="0.25">
      <c r="A118" s="57" t="s">
        <v>224</v>
      </c>
      <c r="B118" s="106" t="s">
        <v>209</v>
      </c>
      <c r="C118" s="106" t="s">
        <v>225</v>
      </c>
      <c r="D118" s="109">
        <v>2316175.89</v>
      </c>
      <c r="E118" s="107">
        <v>42717259.979999997</v>
      </c>
      <c r="F118" s="108">
        <v>22420045.920000002</v>
      </c>
      <c r="G118" s="108">
        <v>11844261.59</v>
      </c>
      <c r="H118" s="108">
        <v>42278827.049999997</v>
      </c>
    </row>
    <row r="119" spans="1:8" ht="29.25" customHeight="1" outlineLevel="5" x14ac:dyDescent="0.25">
      <c r="A119" s="57" t="s">
        <v>226</v>
      </c>
      <c r="B119" s="106" t="s">
        <v>209</v>
      </c>
      <c r="C119" s="106" t="s">
        <v>227</v>
      </c>
      <c r="D119" s="109">
        <v>1631101.03</v>
      </c>
      <c r="E119" s="107">
        <v>1298534.8500000001</v>
      </c>
      <c r="F119" s="108">
        <v>1187674.8400000001</v>
      </c>
      <c r="G119" s="108">
        <v>1187674.8400000001</v>
      </c>
      <c r="H119" s="108">
        <v>1496004.83</v>
      </c>
    </row>
    <row r="120" spans="1:8" ht="38.25" outlineLevel="5" x14ac:dyDescent="0.25">
      <c r="A120" s="57" t="s">
        <v>154</v>
      </c>
      <c r="B120" s="110" t="s">
        <v>209</v>
      </c>
      <c r="C120" s="106" t="s">
        <v>207</v>
      </c>
      <c r="D120" s="109">
        <v>207672.5</v>
      </c>
      <c r="E120" s="107">
        <v>10000</v>
      </c>
      <c r="F120" s="108">
        <v>10000</v>
      </c>
      <c r="G120" s="108">
        <v>10000</v>
      </c>
      <c r="H120" s="108">
        <v>10000</v>
      </c>
    </row>
    <row r="121" spans="1:8" outlineLevel="1" x14ac:dyDescent="0.25">
      <c r="A121" s="51" t="s">
        <v>228</v>
      </c>
      <c r="B121" s="111" t="s">
        <v>229</v>
      </c>
      <c r="C121" s="111" t="s">
        <v>50</v>
      </c>
      <c r="D121" s="112">
        <f>SUM(D122:D123)</f>
        <v>38548</v>
      </c>
      <c r="E121" s="112">
        <f>SUM(E122:E123)</f>
        <v>42402.799999999996</v>
      </c>
      <c r="F121" s="112">
        <f>SUM(F122:F123)</f>
        <v>37950.509999999995</v>
      </c>
      <c r="G121" s="112">
        <f>SUM(G122:G123)</f>
        <v>12720.84</v>
      </c>
      <c r="H121" s="112">
        <f>SUM(H122:H123)</f>
        <v>42402.799999999996</v>
      </c>
    </row>
    <row r="122" spans="1:8" ht="51" outlineLevel="5" x14ac:dyDescent="0.25">
      <c r="A122" s="57" t="s">
        <v>230</v>
      </c>
      <c r="B122" s="106" t="s">
        <v>229</v>
      </c>
      <c r="C122" s="106" t="s">
        <v>231</v>
      </c>
      <c r="D122" s="109">
        <v>32341.77</v>
      </c>
      <c r="E122" s="107">
        <v>36042.379999999997</v>
      </c>
      <c r="F122" s="108">
        <v>36042.379999999997</v>
      </c>
      <c r="G122" s="108">
        <v>10812.71</v>
      </c>
      <c r="H122" s="108">
        <v>36042.379999999997</v>
      </c>
    </row>
    <row r="123" spans="1:8" ht="38.25" outlineLevel="5" x14ac:dyDescent="0.25">
      <c r="A123" s="57" t="s">
        <v>232</v>
      </c>
      <c r="B123" s="106" t="s">
        <v>229</v>
      </c>
      <c r="C123" s="106" t="s">
        <v>233</v>
      </c>
      <c r="D123" s="109">
        <v>6206.23</v>
      </c>
      <c r="E123" s="107">
        <v>6360.42</v>
      </c>
      <c r="F123" s="108">
        <v>1908.13</v>
      </c>
      <c r="G123" s="108">
        <v>1908.13</v>
      </c>
      <c r="H123" s="108">
        <v>6360.42</v>
      </c>
    </row>
    <row r="124" spans="1:8" ht="25.5" outlineLevel="1" x14ac:dyDescent="0.25">
      <c r="A124" s="51" t="s">
        <v>234</v>
      </c>
      <c r="B124" s="111" t="s">
        <v>235</v>
      </c>
      <c r="C124" s="111" t="s">
        <v>50</v>
      </c>
      <c r="D124" s="112">
        <f>SUM(D125:D137)</f>
        <v>92883448.850000009</v>
      </c>
      <c r="E124" s="112">
        <f>SUM(E125:E136)</f>
        <v>1127234201.02</v>
      </c>
      <c r="F124" s="112">
        <f>SUM(F125:F136)</f>
        <v>1115657467.72</v>
      </c>
      <c r="G124" s="112">
        <f>SUM(G125:G136)</f>
        <v>1112467856.8199999</v>
      </c>
      <c r="H124" s="112">
        <f>SUM(H125:H136)</f>
        <v>1127064053.3500001</v>
      </c>
    </row>
    <row r="125" spans="1:8" ht="51" outlineLevel="5" x14ac:dyDescent="0.25">
      <c r="A125" s="66" t="s">
        <v>236</v>
      </c>
      <c r="B125" s="110" t="s">
        <v>235</v>
      </c>
      <c r="C125" s="106" t="s">
        <v>237</v>
      </c>
      <c r="D125" s="109">
        <v>60000</v>
      </c>
      <c r="E125" s="107">
        <v>110000</v>
      </c>
      <c r="F125" s="108">
        <v>0</v>
      </c>
      <c r="G125" s="108">
        <v>0</v>
      </c>
      <c r="H125" s="108">
        <v>110000</v>
      </c>
    </row>
    <row r="126" spans="1:8" ht="25.5" outlineLevel="5" x14ac:dyDescent="0.25">
      <c r="A126" s="57" t="s">
        <v>238</v>
      </c>
      <c r="B126" s="110" t="s">
        <v>235</v>
      </c>
      <c r="C126" s="106" t="s">
        <v>239</v>
      </c>
      <c r="D126" s="109">
        <v>0</v>
      </c>
      <c r="E126" s="107">
        <v>1000000</v>
      </c>
      <c r="F126" s="108">
        <v>0</v>
      </c>
      <c r="G126" s="108">
        <v>0</v>
      </c>
      <c r="H126" s="108">
        <v>1000000</v>
      </c>
    </row>
    <row r="127" spans="1:8" ht="38.25" outlineLevel="5" x14ac:dyDescent="0.25">
      <c r="A127" s="57" t="s">
        <v>240</v>
      </c>
      <c r="B127" s="106" t="s">
        <v>235</v>
      </c>
      <c r="C127" s="106" t="s">
        <v>241</v>
      </c>
      <c r="D127" s="109">
        <v>100000</v>
      </c>
      <c r="E127" s="107">
        <v>982250</v>
      </c>
      <c r="F127" s="108">
        <v>882250</v>
      </c>
      <c r="G127" s="108">
        <v>882250</v>
      </c>
      <c r="H127" s="108">
        <v>982250</v>
      </c>
    </row>
    <row r="128" spans="1:8" outlineLevel="5" x14ac:dyDescent="0.25">
      <c r="A128" s="57" t="s">
        <v>242</v>
      </c>
      <c r="B128" s="106" t="s">
        <v>235</v>
      </c>
      <c r="C128" s="106" t="s">
        <v>243</v>
      </c>
      <c r="D128" s="109">
        <v>2104493.4500000002</v>
      </c>
      <c r="E128" s="107">
        <v>0</v>
      </c>
      <c r="F128" s="108">
        <v>0</v>
      </c>
      <c r="G128" s="108">
        <v>0</v>
      </c>
      <c r="H128" s="108">
        <v>0</v>
      </c>
    </row>
    <row r="129" spans="1:8" ht="51" outlineLevel="5" x14ac:dyDescent="0.25">
      <c r="A129" s="57" t="s">
        <v>244</v>
      </c>
      <c r="B129" s="106" t="s">
        <v>235</v>
      </c>
      <c r="C129" s="106" t="s">
        <v>245</v>
      </c>
      <c r="D129" s="109">
        <v>647576.5</v>
      </c>
      <c r="E129" s="107">
        <v>800000</v>
      </c>
      <c r="F129" s="108">
        <v>777452</v>
      </c>
      <c r="G129" s="108">
        <v>777451.75</v>
      </c>
      <c r="H129" s="108">
        <v>777451.75</v>
      </c>
    </row>
    <row r="130" spans="1:8" outlineLevel="5" x14ac:dyDescent="0.25">
      <c r="A130" s="57" t="s">
        <v>246</v>
      </c>
      <c r="B130" s="106" t="s">
        <v>235</v>
      </c>
      <c r="C130" s="106" t="s">
        <v>247</v>
      </c>
      <c r="D130" s="109">
        <v>0</v>
      </c>
      <c r="E130" s="107">
        <v>200000</v>
      </c>
      <c r="F130" s="108">
        <v>199000</v>
      </c>
      <c r="G130" s="108">
        <v>199000</v>
      </c>
      <c r="H130" s="108">
        <v>199000</v>
      </c>
    </row>
    <row r="131" spans="1:8" ht="63.75" outlineLevel="5" x14ac:dyDescent="0.25">
      <c r="A131" s="57" t="s">
        <v>55</v>
      </c>
      <c r="B131" s="106" t="s">
        <v>235</v>
      </c>
      <c r="C131" s="106" t="s">
        <v>133</v>
      </c>
      <c r="D131" s="109">
        <v>1009238.63</v>
      </c>
      <c r="E131" s="107">
        <v>939899.12</v>
      </c>
      <c r="F131" s="108">
        <v>772859.7</v>
      </c>
      <c r="G131" s="108">
        <v>758299.7</v>
      </c>
      <c r="H131" s="108">
        <v>793299.7</v>
      </c>
    </row>
    <row r="132" spans="1:8" ht="41.25" customHeight="1" outlineLevel="5" x14ac:dyDescent="0.25">
      <c r="A132" s="61" t="s">
        <v>136</v>
      </c>
      <c r="B132" s="106" t="s">
        <v>235</v>
      </c>
      <c r="C132" s="106" t="s">
        <v>137</v>
      </c>
      <c r="D132" s="109">
        <v>44519178.509999998</v>
      </c>
      <c r="E132" s="107">
        <v>45540683.740000002</v>
      </c>
      <c r="F132" s="108">
        <v>36958895.310000002</v>
      </c>
      <c r="G132" s="108">
        <v>34162283.810000002</v>
      </c>
      <c r="H132" s="108">
        <v>45540683.740000002</v>
      </c>
    </row>
    <row r="133" spans="1:8" ht="51.75" customHeight="1" outlineLevel="5" x14ac:dyDescent="0.25">
      <c r="A133" s="61" t="s">
        <v>220</v>
      </c>
      <c r="B133" s="106" t="s">
        <v>235</v>
      </c>
      <c r="C133" s="106" t="s">
        <v>248</v>
      </c>
      <c r="D133" s="109">
        <v>40000000</v>
      </c>
      <c r="E133" s="107">
        <v>1070000000</v>
      </c>
      <c r="F133" s="108">
        <v>1070000000</v>
      </c>
      <c r="G133" s="108">
        <v>1070000000</v>
      </c>
      <c r="H133" s="108">
        <v>1070000000</v>
      </c>
    </row>
    <row r="134" spans="1:8" ht="89.25" outlineLevel="5" x14ac:dyDescent="0.25">
      <c r="A134" s="57" t="s">
        <v>249</v>
      </c>
      <c r="B134" s="106" t="s">
        <v>235</v>
      </c>
      <c r="C134" s="106" t="s">
        <v>250</v>
      </c>
      <c r="D134" s="109">
        <v>13649</v>
      </c>
      <c r="E134" s="107">
        <v>16836</v>
      </c>
      <c r="F134" s="108">
        <v>16836</v>
      </c>
      <c r="G134" s="108">
        <v>0</v>
      </c>
      <c r="H134" s="108">
        <v>16836</v>
      </c>
    </row>
    <row r="135" spans="1:8" ht="76.5" outlineLevel="5" x14ac:dyDescent="0.25">
      <c r="A135" s="57" t="s">
        <v>251</v>
      </c>
      <c r="B135" s="106" t="s">
        <v>235</v>
      </c>
      <c r="C135" s="106" t="s">
        <v>252</v>
      </c>
      <c r="D135" s="109">
        <v>4302106.05</v>
      </c>
      <c r="E135" s="107">
        <v>7644532.1600000001</v>
      </c>
      <c r="F135" s="108">
        <v>6050174.71</v>
      </c>
      <c r="G135" s="108">
        <v>5688571.5599999996</v>
      </c>
      <c r="H135" s="108">
        <v>7644532.1600000001</v>
      </c>
    </row>
    <row r="136" spans="1:8" ht="102" outlineLevel="5" x14ac:dyDescent="0.25">
      <c r="A136" s="57" t="s">
        <v>63</v>
      </c>
      <c r="B136" s="106" t="s">
        <v>235</v>
      </c>
      <c r="C136" s="106" t="s">
        <v>160</v>
      </c>
      <c r="D136" s="109">
        <v>82309.84</v>
      </c>
      <c r="E136" s="107">
        <v>0</v>
      </c>
      <c r="F136" s="108">
        <v>0</v>
      </c>
      <c r="G136" s="108">
        <v>0</v>
      </c>
      <c r="H136" s="108">
        <v>0</v>
      </c>
    </row>
    <row r="137" spans="1:8" ht="89.25" outlineLevel="5" x14ac:dyDescent="0.25">
      <c r="A137" s="57" t="s">
        <v>82</v>
      </c>
      <c r="B137" s="106" t="s">
        <v>235</v>
      </c>
      <c r="C137" s="106" t="s">
        <v>183</v>
      </c>
      <c r="D137" s="109">
        <v>44896.87</v>
      </c>
      <c r="E137" s="107">
        <v>0</v>
      </c>
      <c r="F137" s="108">
        <v>0</v>
      </c>
      <c r="G137" s="108">
        <v>0</v>
      </c>
      <c r="H137" s="108">
        <v>0</v>
      </c>
    </row>
    <row r="138" spans="1:8" ht="25.5" x14ac:dyDescent="0.25">
      <c r="A138" s="67" t="s">
        <v>253</v>
      </c>
      <c r="B138" s="111" t="s">
        <v>254</v>
      </c>
      <c r="C138" s="111" t="s">
        <v>50</v>
      </c>
      <c r="D138" s="112">
        <f>D139+D146+D156+D192</f>
        <v>648138008.8499999</v>
      </c>
      <c r="E138" s="112">
        <f>E139+E146+E156+E192</f>
        <v>514997893.96000004</v>
      </c>
      <c r="F138" s="112">
        <f>F139+F146+F156+F192</f>
        <v>331292735.59999996</v>
      </c>
      <c r="G138" s="112">
        <f>G139+G146+G156+G192</f>
        <v>326365182.62</v>
      </c>
      <c r="H138" s="112">
        <f>H139+H146+H156+H192</f>
        <v>530386054.59999996</v>
      </c>
    </row>
    <row r="139" spans="1:8" outlineLevel="1" x14ac:dyDescent="0.25">
      <c r="A139" s="51" t="s">
        <v>255</v>
      </c>
      <c r="B139" s="111" t="s">
        <v>256</v>
      </c>
      <c r="C139" s="111" t="s">
        <v>50</v>
      </c>
      <c r="D139" s="112">
        <f>SUM(D140:D145)</f>
        <v>74235802.929999992</v>
      </c>
      <c r="E139" s="112">
        <f>SUM(E140:E145)</f>
        <v>101369915.22</v>
      </c>
      <c r="F139" s="112">
        <f>SUM(F140:F145)</f>
        <v>90029976.930000007</v>
      </c>
      <c r="G139" s="112">
        <f>SUM(G140:G145)</f>
        <v>89642823.780000001</v>
      </c>
      <c r="H139" s="112">
        <f>SUM(H140:H145)</f>
        <v>112516073.25</v>
      </c>
    </row>
    <row r="140" spans="1:8" ht="51" outlineLevel="5" x14ac:dyDescent="0.25">
      <c r="A140" s="57" t="s">
        <v>257</v>
      </c>
      <c r="B140" s="106" t="s">
        <v>256</v>
      </c>
      <c r="C140" s="106" t="s">
        <v>258</v>
      </c>
      <c r="D140" s="109">
        <v>18737408.440000001</v>
      </c>
      <c r="E140" s="107">
        <v>18904959</v>
      </c>
      <c r="F140" s="108">
        <v>16312098.369999999</v>
      </c>
      <c r="G140" s="108">
        <v>16312098.369999999</v>
      </c>
      <c r="H140" s="108">
        <v>18904959</v>
      </c>
    </row>
    <row r="141" spans="1:8" ht="38.25" outlineLevel="5" x14ac:dyDescent="0.25">
      <c r="A141" s="57" t="s">
        <v>259</v>
      </c>
      <c r="B141" s="106" t="s">
        <v>256</v>
      </c>
      <c r="C141" s="106" t="s">
        <v>260</v>
      </c>
      <c r="D141" s="109">
        <v>28609613.949999999</v>
      </c>
      <c r="E141" s="107">
        <v>39702818</v>
      </c>
      <c r="F141" s="108">
        <v>34257480.960000001</v>
      </c>
      <c r="G141" s="108">
        <v>34257480.960000001</v>
      </c>
      <c r="H141" s="108">
        <v>48562099.420000002</v>
      </c>
    </row>
    <row r="142" spans="1:8" ht="51" outlineLevel="5" x14ac:dyDescent="0.25">
      <c r="A142" s="57" t="s">
        <v>261</v>
      </c>
      <c r="B142" s="106" t="s">
        <v>256</v>
      </c>
      <c r="C142" s="106" t="s">
        <v>262</v>
      </c>
      <c r="D142" s="109">
        <v>3085629.9</v>
      </c>
      <c r="E142" s="107">
        <v>4395229</v>
      </c>
      <c r="F142" s="108">
        <v>2995631.88</v>
      </c>
      <c r="G142" s="108">
        <v>2995631.88</v>
      </c>
      <c r="H142" s="108">
        <v>4049986.47</v>
      </c>
    </row>
    <row r="143" spans="1:8" ht="51" outlineLevel="5" x14ac:dyDescent="0.25">
      <c r="A143" s="57" t="s">
        <v>220</v>
      </c>
      <c r="B143" s="106" t="s">
        <v>256</v>
      </c>
      <c r="C143" s="106" t="s">
        <v>263</v>
      </c>
      <c r="D143" s="109">
        <v>16093750.49</v>
      </c>
      <c r="E143" s="107">
        <v>28924500</v>
      </c>
      <c r="F143" s="108">
        <v>27903606.5</v>
      </c>
      <c r="G143" s="108">
        <v>27903606.5</v>
      </c>
      <c r="H143" s="108">
        <v>28924500</v>
      </c>
    </row>
    <row r="144" spans="1:8" ht="25.5" outlineLevel="5" x14ac:dyDescent="0.25">
      <c r="A144" s="57" t="s">
        <v>264</v>
      </c>
      <c r="B144" s="110" t="s">
        <v>256</v>
      </c>
      <c r="C144" s="106" t="s">
        <v>265</v>
      </c>
      <c r="D144" s="109">
        <v>6391842.5499999998</v>
      </c>
      <c r="E144" s="107">
        <v>6650000</v>
      </c>
      <c r="F144" s="108">
        <v>5900000</v>
      </c>
      <c r="G144" s="108">
        <v>5512846.8499999996</v>
      </c>
      <c r="H144" s="108">
        <v>9413369.1400000006</v>
      </c>
    </row>
    <row r="145" spans="1:8" ht="25.5" outlineLevel="5" x14ac:dyDescent="0.25">
      <c r="A145" s="57" t="s">
        <v>119</v>
      </c>
      <c r="B145" s="110" t="s">
        <v>256</v>
      </c>
      <c r="C145" s="106" t="s">
        <v>120</v>
      </c>
      <c r="D145" s="109">
        <v>1317557.6000000001</v>
      </c>
      <c r="E145" s="107">
        <v>2792409.22</v>
      </c>
      <c r="F145" s="108">
        <v>2661159.2200000002</v>
      </c>
      <c r="G145" s="108">
        <v>2661159.2200000002</v>
      </c>
      <c r="H145" s="108">
        <v>2661159.2200000002</v>
      </c>
    </row>
    <row r="146" spans="1:8" outlineLevel="1" x14ac:dyDescent="0.25">
      <c r="A146" s="51" t="s">
        <v>266</v>
      </c>
      <c r="B146" s="111" t="s">
        <v>267</v>
      </c>
      <c r="C146" s="111" t="s">
        <v>50</v>
      </c>
      <c r="D146" s="112">
        <f>SUM(D147:D155)</f>
        <v>198671677.19000003</v>
      </c>
      <c r="E146" s="112">
        <f>SUM(E147:E155)</f>
        <v>31810512.369999997</v>
      </c>
      <c r="F146" s="112">
        <f>SUM(F147:F155)</f>
        <v>21225747.48</v>
      </c>
      <c r="G146" s="112">
        <f>SUM(G147:G155)</f>
        <v>19274342.199999999</v>
      </c>
      <c r="H146" s="112">
        <f>SUM(H147:H155)</f>
        <v>34306340.380000003</v>
      </c>
    </row>
    <row r="147" spans="1:8" ht="41.25" customHeight="1" outlineLevel="1" x14ac:dyDescent="0.25">
      <c r="A147" s="57" t="s">
        <v>268</v>
      </c>
      <c r="B147" s="106" t="s">
        <v>267</v>
      </c>
      <c r="C147" s="106" t="s">
        <v>269</v>
      </c>
      <c r="D147" s="107">
        <v>60119920</v>
      </c>
      <c r="E147" s="107">
        <v>0</v>
      </c>
      <c r="F147" s="107">
        <v>0</v>
      </c>
      <c r="G147" s="107">
        <v>0</v>
      </c>
      <c r="H147" s="108">
        <v>0</v>
      </c>
    </row>
    <row r="148" spans="1:8" ht="39" customHeight="1" outlineLevel="1" x14ac:dyDescent="0.25">
      <c r="A148" s="57" t="s">
        <v>268</v>
      </c>
      <c r="B148" s="106" t="s">
        <v>267</v>
      </c>
      <c r="C148" s="106" t="s">
        <v>270</v>
      </c>
      <c r="D148" s="107">
        <v>55979339.359999999</v>
      </c>
      <c r="E148" s="107">
        <v>0</v>
      </c>
      <c r="F148" s="107">
        <v>0</v>
      </c>
      <c r="G148" s="107">
        <v>0</v>
      </c>
      <c r="H148" s="108">
        <v>0</v>
      </c>
    </row>
    <row r="149" spans="1:8" ht="54" customHeight="1" outlineLevel="5" x14ac:dyDescent="0.25">
      <c r="A149" s="57" t="s">
        <v>271</v>
      </c>
      <c r="B149" s="106" t="s">
        <v>267</v>
      </c>
      <c r="C149" s="106" t="s">
        <v>272</v>
      </c>
      <c r="D149" s="109">
        <v>41343.300000000003</v>
      </c>
      <c r="E149" s="107">
        <v>100000</v>
      </c>
      <c r="F149" s="108">
        <v>40000</v>
      </c>
      <c r="G149" s="108">
        <v>33516</v>
      </c>
      <c r="H149" s="108">
        <v>40000</v>
      </c>
    </row>
    <row r="150" spans="1:8" ht="25.5" outlineLevel="5" x14ac:dyDescent="0.25">
      <c r="A150" s="57" t="s">
        <v>273</v>
      </c>
      <c r="B150" s="106" t="s">
        <v>267</v>
      </c>
      <c r="C150" s="106" t="s">
        <v>274</v>
      </c>
      <c r="D150" s="109">
        <v>7417556.1200000001</v>
      </c>
      <c r="E150" s="107">
        <v>8158711.0099999998</v>
      </c>
      <c r="F150" s="108">
        <v>5382747.4800000004</v>
      </c>
      <c r="G150" s="108">
        <v>5311440.53</v>
      </c>
      <c r="H150" s="108">
        <v>8158711.0099999998</v>
      </c>
    </row>
    <row r="151" spans="1:8" ht="51" outlineLevel="5" x14ac:dyDescent="0.25">
      <c r="A151" s="54" t="s">
        <v>275</v>
      </c>
      <c r="B151" s="113" t="s">
        <v>267</v>
      </c>
      <c r="C151" s="113" t="s">
        <v>276</v>
      </c>
      <c r="D151" s="109">
        <v>40451942.460000001</v>
      </c>
      <c r="E151" s="107">
        <v>0</v>
      </c>
      <c r="F151" s="107">
        <v>0</v>
      </c>
      <c r="G151" s="107">
        <v>0</v>
      </c>
      <c r="H151" s="108">
        <v>0</v>
      </c>
    </row>
    <row r="152" spans="1:8" ht="25.5" outlineLevel="5" x14ac:dyDescent="0.25">
      <c r="A152" s="54" t="s">
        <v>277</v>
      </c>
      <c r="B152" s="113" t="s">
        <v>267</v>
      </c>
      <c r="C152" s="113" t="s">
        <v>278</v>
      </c>
      <c r="D152" s="109">
        <v>13862352.33</v>
      </c>
      <c r="E152" s="107">
        <v>0</v>
      </c>
      <c r="F152" s="107">
        <v>0</v>
      </c>
      <c r="G152" s="107">
        <v>0</v>
      </c>
      <c r="H152" s="108">
        <v>0</v>
      </c>
    </row>
    <row r="153" spans="1:8" ht="25.5" outlineLevel="5" x14ac:dyDescent="0.25">
      <c r="A153" s="54" t="s">
        <v>279</v>
      </c>
      <c r="B153" s="113" t="s">
        <v>267</v>
      </c>
      <c r="C153" s="113" t="s">
        <v>280</v>
      </c>
      <c r="D153" s="109">
        <v>2660545.4900000002</v>
      </c>
      <c r="E153" s="107">
        <v>0</v>
      </c>
      <c r="F153" s="107">
        <v>0</v>
      </c>
      <c r="G153" s="107">
        <v>0</v>
      </c>
      <c r="H153" s="108">
        <v>0</v>
      </c>
    </row>
    <row r="154" spans="1:8" ht="51" outlineLevel="5" x14ac:dyDescent="0.25">
      <c r="A154" s="57" t="s">
        <v>281</v>
      </c>
      <c r="B154" s="106" t="s">
        <v>267</v>
      </c>
      <c r="C154" s="106" t="s">
        <v>282</v>
      </c>
      <c r="D154" s="109">
        <v>450000</v>
      </c>
      <c r="E154" s="107">
        <v>273000</v>
      </c>
      <c r="F154" s="108">
        <v>273000</v>
      </c>
      <c r="G154" s="108">
        <v>273000</v>
      </c>
      <c r="H154" s="108">
        <v>273000</v>
      </c>
    </row>
    <row r="155" spans="1:8" ht="25.5" outlineLevel="5" x14ac:dyDescent="0.25">
      <c r="A155" s="57" t="s">
        <v>283</v>
      </c>
      <c r="B155" s="106" t="s">
        <v>267</v>
      </c>
      <c r="C155" s="106" t="s">
        <v>284</v>
      </c>
      <c r="D155" s="109">
        <v>17688678.129999999</v>
      </c>
      <c r="E155" s="107">
        <v>23278801.359999999</v>
      </c>
      <c r="F155" s="107">
        <v>15530000</v>
      </c>
      <c r="G155" s="107">
        <v>13656385.67</v>
      </c>
      <c r="H155" s="108">
        <v>25834629.370000001</v>
      </c>
    </row>
    <row r="156" spans="1:8" outlineLevel="1" x14ac:dyDescent="0.25">
      <c r="A156" s="51" t="s">
        <v>285</v>
      </c>
      <c r="B156" s="111" t="s">
        <v>286</v>
      </c>
      <c r="C156" s="111" t="s">
        <v>50</v>
      </c>
      <c r="D156" s="112">
        <f>SUM(D157:D191)</f>
        <v>333953038.68000001</v>
      </c>
      <c r="E156" s="112">
        <f>SUM(E157:E191)</f>
        <v>340689142.75</v>
      </c>
      <c r="F156" s="112">
        <f>SUM(F157:F191)</f>
        <v>187217812.72999999</v>
      </c>
      <c r="G156" s="112">
        <f>SUM(G157:G191)</f>
        <v>186046437.81999999</v>
      </c>
      <c r="H156" s="112">
        <f>SUM(H157:H191)</f>
        <v>340935317.34999996</v>
      </c>
    </row>
    <row r="157" spans="1:8" ht="51" outlineLevel="1" x14ac:dyDescent="0.25">
      <c r="A157" s="57" t="s">
        <v>220</v>
      </c>
      <c r="B157" s="106" t="s">
        <v>286</v>
      </c>
      <c r="C157" s="106" t="s">
        <v>287</v>
      </c>
      <c r="D157" s="107">
        <v>0</v>
      </c>
      <c r="E157" s="107">
        <v>8604200</v>
      </c>
      <c r="F157" s="107">
        <v>8590038.3499999996</v>
      </c>
      <c r="G157" s="107">
        <v>8590038.3499999996</v>
      </c>
      <c r="H157" s="107">
        <v>8604200</v>
      </c>
    </row>
    <row r="158" spans="1:8" ht="25.5" outlineLevel="5" x14ac:dyDescent="0.25">
      <c r="A158" s="57" t="s">
        <v>288</v>
      </c>
      <c r="B158" s="106" t="s">
        <v>286</v>
      </c>
      <c r="C158" s="106" t="s">
        <v>289</v>
      </c>
      <c r="D158" s="109">
        <v>16700152.890000001</v>
      </c>
      <c r="E158" s="107">
        <v>19245205.129999999</v>
      </c>
      <c r="F158" s="108">
        <v>13415600.98</v>
      </c>
      <c r="G158" s="108">
        <v>13038314.84</v>
      </c>
      <c r="H158" s="108">
        <v>19245205.129999999</v>
      </c>
    </row>
    <row r="159" spans="1:8" outlineLevel="5" x14ac:dyDescent="0.25">
      <c r="A159" s="57" t="s">
        <v>290</v>
      </c>
      <c r="B159" s="106" t="s">
        <v>286</v>
      </c>
      <c r="C159" s="106" t="s">
        <v>291</v>
      </c>
      <c r="D159" s="109">
        <v>12048464.51</v>
      </c>
      <c r="E159" s="107">
        <v>6792596</v>
      </c>
      <c r="F159" s="108">
        <v>6778786.5599999996</v>
      </c>
      <c r="G159" s="108">
        <v>6778786.5599999996</v>
      </c>
      <c r="H159" s="108">
        <v>6792596</v>
      </c>
    </row>
    <row r="160" spans="1:8" ht="25.5" outlineLevel="5" x14ac:dyDescent="0.25">
      <c r="A160" s="57" t="s">
        <v>292</v>
      </c>
      <c r="B160" s="106" t="s">
        <v>286</v>
      </c>
      <c r="C160" s="106" t="s">
        <v>293</v>
      </c>
      <c r="D160" s="109">
        <v>709570</v>
      </c>
      <c r="E160" s="107">
        <v>1991672.94</v>
      </c>
      <c r="F160" s="108">
        <v>1836420.05</v>
      </c>
      <c r="G160" s="108">
        <v>1836420.05</v>
      </c>
      <c r="H160" s="108">
        <v>1991672.94</v>
      </c>
    </row>
    <row r="161" spans="1:8" ht="25.5" outlineLevel="5" x14ac:dyDescent="0.25">
      <c r="A161" s="54" t="s">
        <v>294</v>
      </c>
      <c r="B161" s="113" t="s">
        <v>286</v>
      </c>
      <c r="C161" s="113" t="s">
        <v>295</v>
      </c>
      <c r="D161" s="109">
        <v>693000</v>
      </c>
      <c r="E161" s="107">
        <v>3000000</v>
      </c>
      <c r="F161" s="108">
        <v>2153255.5699999998</v>
      </c>
      <c r="G161" s="108">
        <v>2153255.5699999998</v>
      </c>
      <c r="H161" s="108">
        <v>3000000</v>
      </c>
    </row>
    <row r="162" spans="1:8" ht="25.5" outlineLevel="5" x14ac:dyDescent="0.25">
      <c r="A162" s="57" t="s">
        <v>296</v>
      </c>
      <c r="B162" s="106" t="s">
        <v>286</v>
      </c>
      <c r="C162" s="106" t="s">
        <v>297</v>
      </c>
      <c r="D162" s="109">
        <v>19982880.260000002</v>
      </c>
      <c r="E162" s="107">
        <v>16525502.060000001</v>
      </c>
      <c r="F162" s="108">
        <v>10370665.74</v>
      </c>
      <c r="G162" s="108">
        <v>10370665.74</v>
      </c>
      <c r="H162" s="108">
        <v>16525502.060000001</v>
      </c>
    </row>
    <row r="163" spans="1:8" outlineLevel="5" x14ac:dyDescent="0.25">
      <c r="A163" s="57" t="s">
        <v>298</v>
      </c>
      <c r="B163" s="110" t="s">
        <v>286</v>
      </c>
      <c r="C163" s="106" t="s">
        <v>299</v>
      </c>
      <c r="D163" s="109">
        <v>3199934.25</v>
      </c>
      <c r="E163" s="107">
        <v>8443157.7799999993</v>
      </c>
      <c r="F163" s="108">
        <v>2200000</v>
      </c>
      <c r="G163" s="108">
        <v>2200000</v>
      </c>
      <c r="H163" s="108">
        <v>8443157.7799999993</v>
      </c>
    </row>
    <row r="164" spans="1:8" ht="40.5" customHeight="1" outlineLevel="5" x14ac:dyDescent="0.25">
      <c r="A164" s="57" t="s">
        <v>300</v>
      </c>
      <c r="B164" s="110" t="s">
        <v>286</v>
      </c>
      <c r="C164" s="106" t="s">
        <v>301</v>
      </c>
      <c r="D164" s="109">
        <v>13440780</v>
      </c>
      <c r="E164" s="107">
        <v>0</v>
      </c>
      <c r="F164" s="108">
        <v>0</v>
      </c>
      <c r="G164" s="108">
        <v>0</v>
      </c>
      <c r="H164" s="108">
        <v>0</v>
      </c>
    </row>
    <row r="165" spans="1:8" ht="38.25" outlineLevel="5" x14ac:dyDescent="0.25">
      <c r="A165" s="54" t="s">
        <v>302</v>
      </c>
      <c r="B165" s="113" t="s">
        <v>286</v>
      </c>
      <c r="C165" s="113" t="s">
        <v>303</v>
      </c>
      <c r="D165" s="109">
        <v>2579220</v>
      </c>
      <c r="E165" s="107">
        <v>0</v>
      </c>
      <c r="F165" s="108">
        <v>0</v>
      </c>
      <c r="G165" s="108">
        <v>0</v>
      </c>
      <c r="H165" s="108">
        <v>0</v>
      </c>
    </row>
    <row r="166" spans="1:8" ht="51" outlineLevel="5" x14ac:dyDescent="0.25">
      <c r="A166" s="54" t="s">
        <v>220</v>
      </c>
      <c r="B166" s="113" t="s">
        <v>286</v>
      </c>
      <c r="C166" s="113" t="s">
        <v>304</v>
      </c>
      <c r="D166" s="109">
        <v>109806400</v>
      </c>
      <c r="E166" s="107">
        <v>0</v>
      </c>
      <c r="F166" s="108">
        <v>0</v>
      </c>
      <c r="G166" s="108">
        <v>0</v>
      </c>
      <c r="H166" s="108">
        <v>0</v>
      </c>
    </row>
    <row r="167" spans="1:8" ht="25.5" outlineLevel="5" x14ac:dyDescent="0.25">
      <c r="A167" s="57" t="s">
        <v>73</v>
      </c>
      <c r="B167" s="106" t="s">
        <v>286</v>
      </c>
      <c r="C167" s="106" t="s">
        <v>305</v>
      </c>
      <c r="D167" s="109">
        <v>1800000</v>
      </c>
      <c r="E167" s="107">
        <v>2100000</v>
      </c>
      <c r="F167" s="108">
        <v>2100000</v>
      </c>
      <c r="G167" s="108">
        <v>2100000</v>
      </c>
      <c r="H167" s="108">
        <v>2100000</v>
      </c>
    </row>
    <row r="168" spans="1:8" ht="25.5" outlineLevel="5" x14ac:dyDescent="0.25">
      <c r="A168" s="57" t="s">
        <v>296</v>
      </c>
      <c r="B168" s="110" t="s">
        <v>286</v>
      </c>
      <c r="C168" s="106" t="s">
        <v>306</v>
      </c>
      <c r="D168" s="109">
        <v>1100569.58</v>
      </c>
      <c r="E168" s="107">
        <v>0</v>
      </c>
      <c r="F168" s="108">
        <v>0</v>
      </c>
      <c r="G168" s="108">
        <v>0</v>
      </c>
      <c r="H168" s="108">
        <v>0</v>
      </c>
    </row>
    <row r="169" spans="1:8" ht="25.5" outlineLevel="5" x14ac:dyDescent="0.25">
      <c r="A169" s="57" t="s">
        <v>307</v>
      </c>
      <c r="B169" s="106" t="s">
        <v>286</v>
      </c>
      <c r="C169" s="106" t="s">
        <v>308</v>
      </c>
      <c r="D169" s="109">
        <v>3000000</v>
      </c>
      <c r="E169" s="107">
        <v>3000000</v>
      </c>
      <c r="F169" s="107">
        <v>3000000</v>
      </c>
      <c r="G169" s="107">
        <v>3000000</v>
      </c>
      <c r="H169" s="108">
        <v>3000000</v>
      </c>
    </row>
    <row r="170" spans="1:8" ht="25.5" outlineLevel="5" x14ac:dyDescent="0.25">
      <c r="A170" s="57" t="s">
        <v>309</v>
      </c>
      <c r="B170" s="106" t="s">
        <v>286</v>
      </c>
      <c r="C170" s="106" t="s">
        <v>310</v>
      </c>
      <c r="D170" s="109">
        <v>10633088.09</v>
      </c>
      <c r="E170" s="107">
        <v>12765193.880000001</v>
      </c>
      <c r="F170" s="108">
        <v>6166506</v>
      </c>
      <c r="G170" s="108">
        <v>6166506</v>
      </c>
      <c r="H170" s="108">
        <v>12765193.880000001</v>
      </c>
    </row>
    <row r="171" spans="1:8" ht="63.75" outlineLevel="5" x14ac:dyDescent="0.25">
      <c r="A171" s="57" t="s">
        <v>55</v>
      </c>
      <c r="B171" s="106" t="s">
        <v>286</v>
      </c>
      <c r="C171" s="106" t="s">
        <v>311</v>
      </c>
      <c r="D171" s="109">
        <v>92305.4</v>
      </c>
      <c r="E171" s="107">
        <v>175000</v>
      </c>
      <c r="F171" s="108">
        <v>175000</v>
      </c>
      <c r="G171" s="108">
        <v>175000</v>
      </c>
      <c r="H171" s="108">
        <v>175000</v>
      </c>
    </row>
    <row r="172" spans="1:8" ht="38.25" outlineLevel="5" x14ac:dyDescent="0.25">
      <c r="A172" s="57" t="s">
        <v>312</v>
      </c>
      <c r="B172" s="106" t="s">
        <v>286</v>
      </c>
      <c r="C172" s="106" t="s">
        <v>313</v>
      </c>
      <c r="D172" s="109">
        <v>0</v>
      </c>
      <c r="E172" s="107">
        <v>65724101.060000002</v>
      </c>
      <c r="F172" s="108">
        <v>30070874.18</v>
      </c>
      <c r="G172" s="108">
        <v>30070874.18</v>
      </c>
      <c r="H172" s="108">
        <v>65724101.060000002</v>
      </c>
    </row>
    <row r="173" spans="1:8" ht="51" outlineLevel="5" x14ac:dyDescent="0.25">
      <c r="A173" s="57" t="s">
        <v>314</v>
      </c>
      <c r="B173" s="106" t="s">
        <v>286</v>
      </c>
      <c r="C173" s="106" t="s">
        <v>315</v>
      </c>
      <c r="D173" s="109">
        <v>0</v>
      </c>
      <c r="E173" s="107">
        <v>11802941.18</v>
      </c>
      <c r="F173" s="108">
        <v>5306624.8600000003</v>
      </c>
      <c r="G173" s="108">
        <v>5306624.8600000003</v>
      </c>
      <c r="H173" s="108">
        <v>11598370.779999999</v>
      </c>
    </row>
    <row r="174" spans="1:8" ht="40.5" customHeight="1" outlineLevel="5" x14ac:dyDescent="0.25">
      <c r="A174" s="57" t="s">
        <v>134</v>
      </c>
      <c r="B174" s="106" t="s">
        <v>286</v>
      </c>
      <c r="C174" s="106" t="s">
        <v>316</v>
      </c>
      <c r="D174" s="109">
        <v>18699159.420000002</v>
      </c>
      <c r="E174" s="107">
        <v>19091745.260000002</v>
      </c>
      <c r="F174" s="108">
        <v>17639258.82</v>
      </c>
      <c r="G174" s="108">
        <v>17639258.809999999</v>
      </c>
      <c r="H174" s="108">
        <v>19542490.260000002</v>
      </c>
    </row>
    <row r="175" spans="1:8" outlineLevel="5" x14ac:dyDescent="0.25">
      <c r="A175" s="57" t="s">
        <v>317</v>
      </c>
      <c r="B175" s="106" t="s">
        <v>286</v>
      </c>
      <c r="C175" s="106" t="s">
        <v>318</v>
      </c>
      <c r="D175" s="109">
        <v>0</v>
      </c>
      <c r="E175" s="107">
        <v>550000</v>
      </c>
      <c r="F175" s="108">
        <v>165000</v>
      </c>
      <c r="G175" s="108">
        <v>165000</v>
      </c>
      <c r="H175" s="108">
        <v>550000</v>
      </c>
    </row>
    <row r="176" spans="1:8" outlineLevel="5" x14ac:dyDescent="0.25">
      <c r="A176" s="57" t="s">
        <v>319</v>
      </c>
      <c r="B176" s="106" t="s">
        <v>286</v>
      </c>
      <c r="C176" s="106" t="s">
        <v>320</v>
      </c>
      <c r="D176" s="109">
        <v>4601316.5199999996</v>
      </c>
      <c r="E176" s="107">
        <v>5616296.7400000002</v>
      </c>
      <c r="F176" s="108">
        <v>3397512.9</v>
      </c>
      <c r="G176" s="108">
        <v>3397512.9</v>
      </c>
      <c r="H176" s="108">
        <v>5616296.7400000002</v>
      </c>
    </row>
    <row r="177" spans="1:8" outlineLevel="5" x14ac:dyDescent="0.25">
      <c r="A177" s="57" t="s">
        <v>321</v>
      </c>
      <c r="B177" s="106" t="s">
        <v>286</v>
      </c>
      <c r="C177" s="106" t="s">
        <v>322</v>
      </c>
      <c r="D177" s="109">
        <v>269991.98</v>
      </c>
      <c r="E177" s="107">
        <v>0</v>
      </c>
      <c r="F177" s="108">
        <v>0</v>
      </c>
      <c r="G177" s="108">
        <v>0</v>
      </c>
      <c r="H177" s="108">
        <v>0</v>
      </c>
    </row>
    <row r="178" spans="1:8" ht="25.5" outlineLevel="5" x14ac:dyDescent="0.25">
      <c r="A178" s="57" t="s">
        <v>323</v>
      </c>
      <c r="B178" s="106" t="s">
        <v>286</v>
      </c>
      <c r="C178" s="106" t="s">
        <v>324</v>
      </c>
      <c r="D178" s="109">
        <v>1584249.6</v>
      </c>
      <c r="E178" s="107">
        <v>1849855.02</v>
      </c>
      <c r="F178" s="108">
        <v>949855.02</v>
      </c>
      <c r="G178" s="108">
        <v>949855.02</v>
      </c>
      <c r="H178" s="108">
        <v>1849855.02</v>
      </c>
    </row>
    <row r="179" spans="1:8" ht="25.5" outlineLevel="5" x14ac:dyDescent="0.25">
      <c r="A179" s="57" t="s">
        <v>325</v>
      </c>
      <c r="B179" s="106" t="s">
        <v>286</v>
      </c>
      <c r="C179" s="106" t="s">
        <v>326</v>
      </c>
      <c r="D179" s="109">
        <v>6935898.5999999996</v>
      </c>
      <c r="E179" s="107">
        <v>12957134.34</v>
      </c>
      <c r="F179" s="107">
        <v>12274984.15</v>
      </c>
      <c r="G179" s="107">
        <v>12274984.15</v>
      </c>
      <c r="H179" s="108">
        <v>12957134.34</v>
      </c>
    </row>
    <row r="180" spans="1:8" ht="38.25" outlineLevel="5" x14ac:dyDescent="0.25">
      <c r="A180" s="57" t="s">
        <v>327</v>
      </c>
      <c r="B180" s="106" t="s">
        <v>286</v>
      </c>
      <c r="C180" s="110" t="s">
        <v>328</v>
      </c>
      <c r="D180" s="109">
        <v>11353300.779999999</v>
      </c>
      <c r="E180" s="107">
        <v>7312766.3399999999</v>
      </c>
      <c r="F180" s="108">
        <v>5562825.5499999998</v>
      </c>
      <c r="G180" s="108">
        <v>5562825.5499999998</v>
      </c>
      <c r="H180" s="108">
        <v>7312766.3399999999</v>
      </c>
    </row>
    <row r="181" spans="1:8" ht="25.5" outlineLevel="5" x14ac:dyDescent="0.25">
      <c r="A181" s="57" t="s">
        <v>329</v>
      </c>
      <c r="B181" s="106" t="s">
        <v>286</v>
      </c>
      <c r="C181" s="110" t="s">
        <v>330</v>
      </c>
      <c r="D181" s="109">
        <v>9423349.9499999993</v>
      </c>
      <c r="E181" s="107">
        <v>5202064.7699999996</v>
      </c>
      <c r="F181" s="108">
        <v>4485404.38</v>
      </c>
      <c r="G181" s="108">
        <v>4485404.38</v>
      </c>
      <c r="H181" s="108">
        <v>5202064.7699999996</v>
      </c>
    </row>
    <row r="182" spans="1:8" ht="25.5" outlineLevel="5" x14ac:dyDescent="0.25">
      <c r="A182" s="57" t="s">
        <v>331</v>
      </c>
      <c r="B182" s="106" t="s">
        <v>286</v>
      </c>
      <c r="C182" s="106" t="s">
        <v>332</v>
      </c>
      <c r="D182" s="109">
        <v>852938.01</v>
      </c>
      <c r="E182" s="107">
        <v>0</v>
      </c>
      <c r="F182" s="108">
        <v>0</v>
      </c>
      <c r="G182" s="108">
        <v>0</v>
      </c>
      <c r="H182" s="108">
        <v>0</v>
      </c>
    </row>
    <row r="183" spans="1:8" ht="38.25" outlineLevel="5" x14ac:dyDescent="0.25">
      <c r="A183" s="57" t="s">
        <v>333</v>
      </c>
      <c r="B183" s="110" t="s">
        <v>286</v>
      </c>
      <c r="C183" s="106" t="s">
        <v>334</v>
      </c>
      <c r="D183" s="109">
        <v>11469688.800000001</v>
      </c>
      <c r="E183" s="107">
        <v>12632581.41</v>
      </c>
      <c r="F183" s="108">
        <v>10950659.67</v>
      </c>
      <c r="G183" s="108">
        <v>10950659.67</v>
      </c>
      <c r="H183" s="108">
        <v>12632581.41</v>
      </c>
    </row>
    <row r="184" spans="1:8" ht="25.5" outlineLevel="5" x14ac:dyDescent="0.25">
      <c r="A184" s="57" t="s">
        <v>335</v>
      </c>
      <c r="B184" s="110" t="s">
        <v>286</v>
      </c>
      <c r="C184" s="106" t="s">
        <v>336</v>
      </c>
      <c r="D184" s="109">
        <v>20000000</v>
      </c>
      <c r="E184" s="107">
        <v>100000000</v>
      </c>
      <c r="F184" s="108">
        <v>30000000</v>
      </c>
      <c r="G184" s="108">
        <v>30000000</v>
      </c>
      <c r="H184" s="108">
        <v>100000000</v>
      </c>
    </row>
    <row r="185" spans="1:8" ht="63.75" outlineLevel="5" x14ac:dyDescent="0.25">
      <c r="A185" s="57" t="s">
        <v>337</v>
      </c>
      <c r="B185" s="106" t="s">
        <v>286</v>
      </c>
      <c r="C185" s="106" t="s">
        <v>338</v>
      </c>
      <c r="D185" s="109">
        <v>40907624.18</v>
      </c>
      <c r="E185" s="107">
        <v>0</v>
      </c>
      <c r="F185" s="108">
        <v>0</v>
      </c>
      <c r="G185" s="108">
        <v>0</v>
      </c>
      <c r="H185" s="108">
        <v>0</v>
      </c>
    </row>
    <row r="186" spans="1:8" ht="63.75" outlineLevel="5" x14ac:dyDescent="0.25">
      <c r="A186" s="57" t="s">
        <v>339</v>
      </c>
      <c r="B186" s="106" t="s">
        <v>286</v>
      </c>
      <c r="C186" s="106" t="s">
        <v>340</v>
      </c>
      <c r="D186" s="109">
        <v>7849973.1799999997</v>
      </c>
      <c r="E186" s="107">
        <v>0</v>
      </c>
      <c r="F186" s="108">
        <v>0</v>
      </c>
      <c r="G186" s="108">
        <v>0</v>
      </c>
      <c r="H186" s="108">
        <v>0</v>
      </c>
    </row>
    <row r="187" spans="1:8" ht="76.5" outlineLevel="5" x14ac:dyDescent="0.25">
      <c r="A187" s="57" t="s">
        <v>251</v>
      </c>
      <c r="B187" s="106" t="s">
        <v>286</v>
      </c>
      <c r="C187" s="106" t="s">
        <v>252</v>
      </c>
      <c r="D187" s="109">
        <v>0</v>
      </c>
      <c r="E187" s="107">
        <v>4531862.82</v>
      </c>
      <c r="F187" s="108">
        <v>3017836.76</v>
      </c>
      <c r="G187" s="108">
        <v>2223748</v>
      </c>
      <c r="H187" s="108">
        <v>4531862.82</v>
      </c>
    </row>
    <row r="188" spans="1:8" ht="38.25" outlineLevel="5" x14ac:dyDescent="0.25">
      <c r="A188" s="57" t="s">
        <v>154</v>
      </c>
      <c r="B188" s="106" t="s">
        <v>286</v>
      </c>
      <c r="C188" s="106" t="s">
        <v>207</v>
      </c>
      <c r="D188" s="109">
        <v>375742.66</v>
      </c>
      <c r="E188" s="107">
        <v>694461</v>
      </c>
      <c r="F188" s="108">
        <v>694461</v>
      </c>
      <c r="G188" s="108">
        <v>694461</v>
      </c>
      <c r="H188" s="108">
        <v>694461</v>
      </c>
    </row>
    <row r="189" spans="1:8" ht="76.5" outlineLevel="5" x14ac:dyDescent="0.25">
      <c r="A189" s="57" t="s">
        <v>251</v>
      </c>
      <c r="B189" s="106" t="s">
        <v>286</v>
      </c>
      <c r="C189" s="106" t="s">
        <v>341</v>
      </c>
      <c r="D189" s="109">
        <v>3776095.37</v>
      </c>
      <c r="E189" s="107">
        <v>10080805.02</v>
      </c>
      <c r="F189" s="108">
        <v>5916242.1900000004</v>
      </c>
      <c r="G189" s="108">
        <v>5916242.1900000004</v>
      </c>
      <c r="H189" s="108">
        <v>10080805.02</v>
      </c>
    </row>
    <row r="190" spans="1:8" ht="102" outlineLevel="5" x14ac:dyDescent="0.25">
      <c r="A190" s="57" t="s">
        <v>63</v>
      </c>
      <c r="B190" s="106" t="s">
        <v>286</v>
      </c>
      <c r="C190" s="106" t="s">
        <v>161</v>
      </c>
      <c r="D190" s="109">
        <v>37414.269999999997</v>
      </c>
      <c r="E190" s="107">
        <v>0</v>
      </c>
      <c r="F190" s="108">
        <v>0</v>
      </c>
      <c r="G190" s="108">
        <v>0</v>
      </c>
      <c r="H190" s="108">
        <v>0</v>
      </c>
    </row>
    <row r="191" spans="1:8" ht="89.25" outlineLevel="5" x14ac:dyDescent="0.25">
      <c r="A191" s="57" t="s">
        <v>82</v>
      </c>
      <c r="B191" s="106" t="s">
        <v>286</v>
      </c>
      <c r="C191" s="106" t="s">
        <v>162</v>
      </c>
      <c r="D191" s="109">
        <v>29930.38</v>
      </c>
      <c r="E191" s="107">
        <v>0</v>
      </c>
      <c r="F191" s="108">
        <v>0</v>
      </c>
      <c r="G191" s="108">
        <v>0</v>
      </c>
      <c r="H191" s="108">
        <v>0</v>
      </c>
    </row>
    <row r="192" spans="1:8" ht="25.5" outlineLevel="1" x14ac:dyDescent="0.25">
      <c r="A192" s="51" t="s">
        <v>342</v>
      </c>
      <c r="B192" s="111" t="s">
        <v>343</v>
      </c>
      <c r="C192" s="111" t="s">
        <v>50</v>
      </c>
      <c r="D192" s="112">
        <f>SUM(D193:D196)</f>
        <v>41277490.050000004</v>
      </c>
      <c r="E192" s="112">
        <f>SUM(E193:E196)</f>
        <v>41128323.619999997</v>
      </c>
      <c r="F192" s="112">
        <f>SUM(F193:F196)</f>
        <v>32819198.460000001</v>
      </c>
      <c r="G192" s="112">
        <f>SUM(G193:G196)</f>
        <v>31401578.82</v>
      </c>
      <c r="H192" s="112">
        <f>SUM(H193:H196)</f>
        <v>42628323.619999997</v>
      </c>
    </row>
    <row r="193" spans="1:8" ht="63.75" outlineLevel="5" x14ac:dyDescent="0.25">
      <c r="A193" s="57" t="s">
        <v>55</v>
      </c>
      <c r="B193" s="106" t="s">
        <v>343</v>
      </c>
      <c r="C193" s="106" t="s">
        <v>344</v>
      </c>
      <c r="D193" s="109">
        <v>615392.93000000005</v>
      </c>
      <c r="E193" s="107">
        <v>1050000</v>
      </c>
      <c r="F193" s="108">
        <v>830106.14</v>
      </c>
      <c r="G193" s="108">
        <v>830106.14</v>
      </c>
      <c r="H193" s="108">
        <v>830106.14</v>
      </c>
    </row>
    <row r="194" spans="1:8" ht="42" customHeight="1" outlineLevel="5" x14ac:dyDescent="0.25">
      <c r="A194" s="61" t="s">
        <v>136</v>
      </c>
      <c r="B194" s="106" t="s">
        <v>343</v>
      </c>
      <c r="C194" s="106" t="s">
        <v>345</v>
      </c>
      <c r="D194" s="109">
        <v>40557338.200000003</v>
      </c>
      <c r="E194" s="107">
        <v>40078323.619999997</v>
      </c>
      <c r="F194" s="108">
        <v>31989092.32</v>
      </c>
      <c r="G194" s="108">
        <v>30571472.68</v>
      </c>
      <c r="H194" s="108">
        <v>41798217.479999997</v>
      </c>
    </row>
    <row r="195" spans="1:8" ht="102" outlineLevel="5" x14ac:dyDescent="0.25">
      <c r="A195" s="54" t="s">
        <v>63</v>
      </c>
      <c r="B195" s="113" t="s">
        <v>343</v>
      </c>
      <c r="C195" s="113" t="s">
        <v>160</v>
      </c>
      <c r="D195" s="109">
        <v>52379.46</v>
      </c>
      <c r="E195" s="107">
        <v>0</v>
      </c>
      <c r="F195" s="108">
        <v>0</v>
      </c>
      <c r="G195" s="108">
        <v>0</v>
      </c>
      <c r="H195" s="108">
        <v>0</v>
      </c>
    </row>
    <row r="196" spans="1:8" ht="89.25" outlineLevel="5" x14ac:dyDescent="0.25">
      <c r="A196" s="54" t="s">
        <v>82</v>
      </c>
      <c r="B196" s="113" t="s">
        <v>343</v>
      </c>
      <c r="C196" s="113" t="s">
        <v>183</v>
      </c>
      <c r="D196" s="109">
        <v>52379.46</v>
      </c>
      <c r="E196" s="107">
        <v>0</v>
      </c>
      <c r="F196" s="108">
        <v>0</v>
      </c>
      <c r="G196" s="108">
        <v>0</v>
      </c>
      <c r="H196" s="108">
        <v>0</v>
      </c>
    </row>
    <row r="197" spans="1:8" x14ac:dyDescent="0.25">
      <c r="A197" s="51" t="s">
        <v>346</v>
      </c>
      <c r="B197" s="111" t="s">
        <v>347</v>
      </c>
      <c r="C197" s="111" t="s">
        <v>50</v>
      </c>
      <c r="D197" s="112">
        <f>D198</f>
        <v>4808158.51</v>
      </c>
      <c r="E197" s="112">
        <f>E198</f>
        <v>111874357.16</v>
      </c>
      <c r="F197" s="112">
        <f>F198</f>
        <v>15371666.43</v>
      </c>
      <c r="G197" s="112">
        <f>G198</f>
        <v>15371666.43</v>
      </c>
      <c r="H197" s="112">
        <f>H198</f>
        <v>111874357.16</v>
      </c>
    </row>
    <row r="198" spans="1:8" ht="25.5" outlineLevel="1" x14ac:dyDescent="0.25">
      <c r="A198" s="51" t="s">
        <v>348</v>
      </c>
      <c r="B198" s="111" t="s">
        <v>349</v>
      </c>
      <c r="C198" s="111" t="s">
        <v>50</v>
      </c>
      <c r="D198" s="112">
        <f>SUM(D199)</f>
        <v>4808158.51</v>
      </c>
      <c r="E198" s="112">
        <f>SUM(E199)</f>
        <v>111874357.16</v>
      </c>
      <c r="F198" s="112">
        <f>SUM(F199)</f>
        <v>15371666.43</v>
      </c>
      <c r="G198" s="112">
        <f>SUM(G199)</f>
        <v>15371666.43</v>
      </c>
      <c r="H198" s="112">
        <f>SUM(H199)</f>
        <v>111874357.16</v>
      </c>
    </row>
    <row r="199" spans="1:8" ht="51" outlineLevel="5" x14ac:dyDescent="0.25">
      <c r="A199" s="57" t="s">
        <v>350</v>
      </c>
      <c r="B199" s="110" t="s">
        <v>349</v>
      </c>
      <c r="C199" s="106" t="s">
        <v>351</v>
      </c>
      <c r="D199" s="109">
        <v>4808158.51</v>
      </c>
      <c r="E199" s="107">
        <v>111874357.16</v>
      </c>
      <c r="F199" s="108">
        <v>15371666.43</v>
      </c>
      <c r="G199" s="108">
        <v>15371666.43</v>
      </c>
      <c r="H199" s="108">
        <v>111874357.16</v>
      </c>
    </row>
    <row r="200" spans="1:8" x14ac:dyDescent="0.25">
      <c r="A200" s="51" t="s">
        <v>352</v>
      </c>
      <c r="B200" s="111" t="s">
        <v>353</v>
      </c>
      <c r="C200" s="111" t="s">
        <v>50</v>
      </c>
      <c r="D200" s="112">
        <f>D201+D219+D249+D270+D281</f>
        <v>3132659199.5799999</v>
      </c>
      <c r="E200" s="112">
        <f>E201+E219+E249+E270+E281</f>
        <v>3445155402.21</v>
      </c>
      <c r="F200" s="112">
        <f>F201+F219+F249+F270+F281</f>
        <v>2555451928.6999998</v>
      </c>
      <c r="G200" s="112">
        <f>G201+G219+G249+G270+G281</f>
        <v>2545027899.3199997</v>
      </c>
      <c r="H200" s="112">
        <f>H201+H219+H249+H270+H281</f>
        <v>3439812786.5900006</v>
      </c>
    </row>
    <row r="201" spans="1:8" outlineLevel="1" x14ac:dyDescent="0.25">
      <c r="A201" s="51" t="s">
        <v>354</v>
      </c>
      <c r="B201" s="111" t="s">
        <v>355</v>
      </c>
      <c r="C201" s="111" t="s">
        <v>50</v>
      </c>
      <c r="D201" s="112">
        <f>SUM(D202:D218)</f>
        <v>1289206537.79</v>
      </c>
      <c r="E201" s="112">
        <f>SUM(E202:E217)</f>
        <v>1270105098.79</v>
      </c>
      <c r="F201" s="112">
        <f>SUM(F202:F217)</f>
        <v>1026177085.98</v>
      </c>
      <c r="G201" s="112">
        <f>SUM(G202:G217)</f>
        <v>1021692423.23</v>
      </c>
      <c r="H201" s="112">
        <f>SUM(H202:H217)</f>
        <v>1280623460.6900001</v>
      </c>
    </row>
    <row r="202" spans="1:8" ht="63.75" outlineLevel="5" x14ac:dyDescent="0.25">
      <c r="A202" s="57" t="s">
        <v>55</v>
      </c>
      <c r="B202" s="106" t="s">
        <v>355</v>
      </c>
      <c r="C202" s="106" t="s">
        <v>356</v>
      </c>
      <c r="D202" s="109">
        <v>17343112.579999998</v>
      </c>
      <c r="E202" s="107">
        <v>18160200</v>
      </c>
      <c r="F202" s="108">
        <v>15850000</v>
      </c>
      <c r="G202" s="108">
        <v>15710000</v>
      </c>
      <c r="H202" s="108">
        <v>18160200</v>
      </c>
    </row>
    <row r="203" spans="1:8" ht="51" outlineLevel="5" x14ac:dyDescent="0.25">
      <c r="A203" s="57" t="s">
        <v>357</v>
      </c>
      <c r="B203" s="106" t="s">
        <v>355</v>
      </c>
      <c r="C203" s="106" t="s">
        <v>358</v>
      </c>
      <c r="D203" s="109">
        <v>2936400</v>
      </c>
      <c r="E203" s="107">
        <v>0</v>
      </c>
      <c r="F203" s="108">
        <v>0</v>
      </c>
      <c r="G203" s="108">
        <v>0</v>
      </c>
      <c r="H203" s="108">
        <v>0</v>
      </c>
    </row>
    <row r="204" spans="1:8" ht="63.75" outlineLevel="5" x14ac:dyDescent="0.25">
      <c r="A204" s="57" t="s">
        <v>359</v>
      </c>
      <c r="B204" s="106" t="s">
        <v>355</v>
      </c>
      <c r="C204" s="106" t="s">
        <v>360</v>
      </c>
      <c r="D204" s="109">
        <v>102231463.75</v>
      </c>
      <c r="E204" s="107">
        <v>47512002.530000001</v>
      </c>
      <c r="F204" s="108">
        <v>31258039</v>
      </c>
      <c r="G204" s="108">
        <v>31258039</v>
      </c>
      <c r="H204" s="108">
        <v>48269543.219999999</v>
      </c>
    </row>
    <row r="205" spans="1:8" ht="51" outlineLevel="5" x14ac:dyDescent="0.25">
      <c r="A205" s="57" t="s">
        <v>361</v>
      </c>
      <c r="B205" s="106" t="s">
        <v>355</v>
      </c>
      <c r="C205" s="106" t="s">
        <v>362</v>
      </c>
      <c r="D205" s="109">
        <v>738196500</v>
      </c>
      <c r="E205" s="107">
        <v>719228000</v>
      </c>
      <c r="F205" s="108">
        <v>588732900</v>
      </c>
      <c r="G205" s="108">
        <v>587631474</v>
      </c>
      <c r="H205" s="108">
        <v>719228000</v>
      </c>
    </row>
    <row r="206" spans="1:8" ht="66.75" customHeight="1" outlineLevel="5" x14ac:dyDescent="0.25">
      <c r="A206" s="57" t="s">
        <v>363</v>
      </c>
      <c r="B206" s="106" t="s">
        <v>355</v>
      </c>
      <c r="C206" s="106" t="s">
        <v>364</v>
      </c>
      <c r="D206" s="109">
        <v>2500000</v>
      </c>
      <c r="E206" s="107">
        <v>0</v>
      </c>
      <c r="F206" s="108">
        <v>0</v>
      </c>
      <c r="G206" s="108">
        <v>0</v>
      </c>
      <c r="H206" s="108">
        <v>0</v>
      </c>
    </row>
    <row r="207" spans="1:8" ht="89.25" outlineLevel="5" x14ac:dyDescent="0.25">
      <c r="A207" s="57" t="s">
        <v>365</v>
      </c>
      <c r="B207" s="106" t="s">
        <v>355</v>
      </c>
      <c r="C207" s="106" t="s">
        <v>366</v>
      </c>
      <c r="D207" s="109">
        <v>48275191.079999998</v>
      </c>
      <c r="E207" s="107">
        <v>147882823.15000001</v>
      </c>
      <c r="F207" s="108">
        <v>124938490.59999999</v>
      </c>
      <c r="G207" s="108">
        <v>124938490.59999999</v>
      </c>
      <c r="H207" s="108">
        <v>146991598.81</v>
      </c>
    </row>
    <row r="208" spans="1:8" ht="38.25" outlineLevel="5" x14ac:dyDescent="0.25">
      <c r="A208" s="57" t="s">
        <v>367</v>
      </c>
      <c r="B208" s="106" t="s">
        <v>355</v>
      </c>
      <c r="C208" s="106" t="s">
        <v>368</v>
      </c>
      <c r="D208" s="109">
        <v>563480.81000000006</v>
      </c>
      <c r="E208" s="107">
        <v>0</v>
      </c>
      <c r="F208" s="108">
        <v>0</v>
      </c>
      <c r="G208" s="108">
        <v>0</v>
      </c>
      <c r="H208" s="108">
        <v>0</v>
      </c>
    </row>
    <row r="209" spans="1:8" ht="52.5" customHeight="1" outlineLevel="5" x14ac:dyDescent="0.25">
      <c r="A209" s="57" t="s">
        <v>369</v>
      </c>
      <c r="B209" s="106" t="s">
        <v>355</v>
      </c>
      <c r="C209" s="106" t="s">
        <v>370</v>
      </c>
      <c r="D209" s="109">
        <v>19617718.300000001</v>
      </c>
      <c r="E209" s="107">
        <v>8384471.04</v>
      </c>
      <c r="F209" s="108">
        <v>5516124.54</v>
      </c>
      <c r="G209" s="108">
        <v>5516124.54</v>
      </c>
      <c r="H209" s="108">
        <v>8518154.6899999995</v>
      </c>
    </row>
    <row r="210" spans="1:8" ht="43.5" customHeight="1" outlineLevel="5" x14ac:dyDescent="0.25">
      <c r="A210" s="57" t="s">
        <v>134</v>
      </c>
      <c r="B210" s="106" t="s">
        <v>355</v>
      </c>
      <c r="C210" s="106" t="s">
        <v>371</v>
      </c>
      <c r="D210" s="109">
        <v>339513185</v>
      </c>
      <c r="E210" s="107">
        <v>323439962.06999999</v>
      </c>
      <c r="F210" s="108">
        <v>255403891.84</v>
      </c>
      <c r="G210" s="108">
        <v>252160655.09</v>
      </c>
      <c r="H210" s="108">
        <v>333958323.97000003</v>
      </c>
    </row>
    <row r="211" spans="1:8" ht="25.5" outlineLevel="5" x14ac:dyDescent="0.25">
      <c r="A211" s="57" t="s">
        <v>138</v>
      </c>
      <c r="B211" s="106" t="s">
        <v>355</v>
      </c>
      <c r="C211" s="106" t="s">
        <v>372</v>
      </c>
      <c r="D211" s="109">
        <v>3276936.99</v>
      </c>
      <c r="E211" s="107">
        <v>0</v>
      </c>
      <c r="F211" s="108">
        <v>0</v>
      </c>
      <c r="G211" s="108">
        <v>0</v>
      </c>
      <c r="H211" s="108">
        <v>0</v>
      </c>
    </row>
    <row r="212" spans="1:8" ht="25.5" outlineLevel="5" x14ac:dyDescent="0.25">
      <c r="A212" s="57" t="s">
        <v>140</v>
      </c>
      <c r="B212" s="106" t="s">
        <v>355</v>
      </c>
      <c r="C212" s="106" t="s">
        <v>373</v>
      </c>
      <c r="D212" s="109">
        <v>11866106.42</v>
      </c>
      <c r="E212" s="107">
        <v>1800000</v>
      </c>
      <c r="F212" s="108">
        <v>780000</v>
      </c>
      <c r="G212" s="108">
        <v>780000</v>
      </c>
      <c r="H212" s="108">
        <v>1800000</v>
      </c>
    </row>
    <row r="213" spans="1:8" ht="38.25" outlineLevel="5" x14ac:dyDescent="0.25">
      <c r="A213" s="57" t="s">
        <v>374</v>
      </c>
      <c r="B213" s="106" t="s">
        <v>355</v>
      </c>
      <c r="C213" s="106" t="s">
        <v>375</v>
      </c>
      <c r="D213" s="109">
        <v>87885</v>
      </c>
      <c r="E213" s="107">
        <v>50778</v>
      </c>
      <c r="F213" s="108">
        <v>50778</v>
      </c>
      <c r="G213" s="108">
        <v>50778</v>
      </c>
      <c r="H213" s="108">
        <v>50778</v>
      </c>
    </row>
    <row r="214" spans="1:8" ht="38.25" outlineLevel="5" x14ac:dyDescent="0.25">
      <c r="A214" s="57" t="s">
        <v>327</v>
      </c>
      <c r="B214" s="106" t="s">
        <v>355</v>
      </c>
      <c r="C214" s="106" t="s">
        <v>328</v>
      </c>
      <c r="D214" s="109">
        <v>0</v>
      </c>
      <c r="E214" s="107">
        <v>1686959.6</v>
      </c>
      <c r="F214" s="108">
        <v>1686959.6</v>
      </c>
      <c r="G214" s="108">
        <v>1686959.6</v>
      </c>
      <c r="H214" s="108">
        <v>1686959.6</v>
      </c>
    </row>
    <row r="215" spans="1:8" ht="25.5" outlineLevel="5" x14ac:dyDescent="0.25">
      <c r="A215" s="57" t="s">
        <v>329</v>
      </c>
      <c r="B215" s="106" t="s">
        <v>355</v>
      </c>
      <c r="C215" s="106" t="s">
        <v>330</v>
      </c>
      <c r="D215" s="109">
        <v>0</v>
      </c>
      <c r="E215" s="107">
        <v>1933902.4</v>
      </c>
      <c r="F215" s="108">
        <v>1933902.4</v>
      </c>
      <c r="G215" s="108">
        <v>1933902.4</v>
      </c>
      <c r="H215" s="108">
        <v>1933902.4</v>
      </c>
    </row>
    <row r="216" spans="1:8" ht="25.5" outlineLevel="5" x14ac:dyDescent="0.25">
      <c r="A216" s="57" t="s">
        <v>331</v>
      </c>
      <c r="B216" s="106" t="s">
        <v>355</v>
      </c>
      <c r="C216" s="106" t="s">
        <v>332</v>
      </c>
      <c r="D216" s="109">
        <v>0</v>
      </c>
      <c r="E216" s="107">
        <v>26000</v>
      </c>
      <c r="F216" s="108">
        <v>26000</v>
      </c>
      <c r="G216" s="108">
        <v>26000</v>
      </c>
      <c r="H216" s="108">
        <v>26000</v>
      </c>
    </row>
    <row r="217" spans="1:8" ht="102" outlineLevel="5" x14ac:dyDescent="0.25">
      <c r="A217" s="57" t="s">
        <v>63</v>
      </c>
      <c r="B217" s="106" t="s">
        <v>355</v>
      </c>
      <c r="C217" s="106" t="s">
        <v>161</v>
      </c>
      <c r="D217" s="109">
        <v>1444177.1</v>
      </c>
      <c r="E217" s="107">
        <v>0</v>
      </c>
      <c r="F217" s="108">
        <v>0</v>
      </c>
      <c r="G217" s="108">
        <v>0</v>
      </c>
      <c r="H217" s="108">
        <v>0</v>
      </c>
    </row>
    <row r="218" spans="1:8" ht="89.25" outlineLevel="5" x14ac:dyDescent="0.25">
      <c r="A218" s="57" t="s">
        <v>82</v>
      </c>
      <c r="B218" s="106" t="s">
        <v>355</v>
      </c>
      <c r="C218" s="106" t="s">
        <v>162</v>
      </c>
      <c r="D218" s="109">
        <v>1354380.76</v>
      </c>
      <c r="E218" s="107">
        <v>0</v>
      </c>
      <c r="F218" s="108">
        <v>0</v>
      </c>
      <c r="G218" s="108">
        <v>0</v>
      </c>
      <c r="H218" s="108">
        <v>0</v>
      </c>
    </row>
    <row r="219" spans="1:8" outlineLevel="1" x14ac:dyDescent="0.25">
      <c r="A219" s="51" t="s">
        <v>376</v>
      </c>
      <c r="B219" s="111" t="s">
        <v>377</v>
      </c>
      <c r="C219" s="111" t="s">
        <v>50</v>
      </c>
      <c r="D219" s="112">
        <f>SUM(D220:D248)</f>
        <v>1281019697.9299998</v>
      </c>
      <c r="E219" s="112">
        <f>SUM(E220:E248)</f>
        <v>1393447958.78</v>
      </c>
      <c r="F219" s="112">
        <f>SUM(F220:F248)</f>
        <v>1084248737.3100002</v>
      </c>
      <c r="G219" s="112">
        <f>SUM(G220:G248)</f>
        <v>1081726315.3100002</v>
      </c>
      <c r="H219" s="112">
        <f>SUM(H220:H248)</f>
        <v>1384109242.6700001</v>
      </c>
    </row>
    <row r="220" spans="1:8" ht="63.75" outlineLevel="5" x14ac:dyDescent="0.25">
      <c r="A220" s="57" t="s">
        <v>55</v>
      </c>
      <c r="B220" s="106" t="s">
        <v>377</v>
      </c>
      <c r="C220" s="106" t="s">
        <v>356</v>
      </c>
      <c r="D220" s="109">
        <v>9545557.1899999995</v>
      </c>
      <c r="E220" s="107">
        <v>11286000</v>
      </c>
      <c r="F220" s="108">
        <v>10800000</v>
      </c>
      <c r="G220" s="108">
        <v>10450000</v>
      </c>
      <c r="H220" s="108">
        <v>11286000</v>
      </c>
    </row>
    <row r="221" spans="1:8" ht="38.25" outlineLevel="5" x14ac:dyDescent="0.25">
      <c r="A221" s="57" t="s">
        <v>378</v>
      </c>
      <c r="B221" s="106" t="s">
        <v>377</v>
      </c>
      <c r="C221" s="106" t="s">
        <v>379</v>
      </c>
      <c r="D221" s="109">
        <v>5873000</v>
      </c>
      <c r="E221" s="107">
        <v>0</v>
      </c>
      <c r="F221" s="108">
        <v>0</v>
      </c>
      <c r="G221" s="108">
        <v>0</v>
      </c>
      <c r="H221" s="108">
        <v>0</v>
      </c>
    </row>
    <row r="222" spans="1:8" ht="51" outlineLevel="5" x14ac:dyDescent="0.25">
      <c r="A222" s="57" t="s">
        <v>361</v>
      </c>
      <c r="B222" s="106" t="s">
        <v>377</v>
      </c>
      <c r="C222" s="106" t="s">
        <v>362</v>
      </c>
      <c r="D222" s="109">
        <v>834125000</v>
      </c>
      <c r="E222" s="107">
        <v>930659800</v>
      </c>
      <c r="F222" s="108">
        <v>743896482</v>
      </c>
      <c r="G222" s="108">
        <v>742457805</v>
      </c>
      <c r="H222" s="108">
        <v>930659800</v>
      </c>
    </row>
    <row r="223" spans="1:8" ht="143.25" customHeight="1" outlineLevel="5" x14ac:dyDescent="0.25">
      <c r="A223" s="57" t="s">
        <v>380</v>
      </c>
      <c r="B223" s="106" t="s">
        <v>377</v>
      </c>
      <c r="C223" s="106" t="s">
        <v>381</v>
      </c>
      <c r="D223" s="109">
        <v>961300</v>
      </c>
      <c r="E223" s="107">
        <v>999400</v>
      </c>
      <c r="F223" s="108">
        <v>832833.3</v>
      </c>
      <c r="G223" s="108">
        <v>832833.3</v>
      </c>
      <c r="H223" s="108">
        <v>999400</v>
      </c>
    </row>
    <row r="224" spans="1:8" ht="80.25" customHeight="1" outlineLevel="5" x14ac:dyDescent="0.25">
      <c r="A224" s="57" t="s">
        <v>382</v>
      </c>
      <c r="B224" s="106" t="s">
        <v>377</v>
      </c>
      <c r="C224" s="106" t="s">
        <v>383</v>
      </c>
      <c r="D224" s="109">
        <v>722400</v>
      </c>
      <c r="E224" s="107">
        <v>1572300</v>
      </c>
      <c r="F224" s="108">
        <v>1572300</v>
      </c>
      <c r="G224" s="108">
        <v>1390750</v>
      </c>
      <c r="H224" s="108">
        <v>1572300</v>
      </c>
    </row>
    <row r="225" spans="1:8" ht="192" customHeight="1" outlineLevel="5" x14ac:dyDescent="0.25">
      <c r="A225" s="57" t="s">
        <v>91</v>
      </c>
      <c r="B225" s="106" t="s">
        <v>377</v>
      </c>
      <c r="C225" s="106" t="s">
        <v>384</v>
      </c>
      <c r="D225" s="109">
        <v>0</v>
      </c>
      <c r="E225" s="107">
        <v>2934700</v>
      </c>
      <c r="F225" s="108">
        <v>1297200</v>
      </c>
      <c r="G225" s="108">
        <v>926555</v>
      </c>
      <c r="H225" s="108">
        <v>2934700</v>
      </c>
    </row>
    <row r="226" spans="1:8" ht="63.75" customHeight="1" outlineLevel="5" x14ac:dyDescent="0.25">
      <c r="A226" s="57" t="s">
        <v>385</v>
      </c>
      <c r="B226" s="106" t="s">
        <v>377</v>
      </c>
      <c r="C226" s="106" t="s">
        <v>386</v>
      </c>
      <c r="D226" s="109">
        <v>722400</v>
      </c>
      <c r="E226" s="107">
        <v>1572300</v>
      </c>
      <c r="F226" s="108">
        <v>1572300</v>
      </c>
      <c r="G226" s="108">
        <v>1390750</v>
      </c>
      <c r="H226" s="108">
        <v>1572300</v>
      </c>
    </row>
    <row r="227" spans="1:8" ht="39" customHeight="1" outlineLevel="5" x14ac:dyDescent="0.25">
      <c r="A227" s="57" t="s">
        <v>387</v>
      </c>
      <c r="B227" s="106" t="s">
        <v>377</v>
      </c>
      <c r="C227" s="106" t="s">
        <v>388</v>
      </c>
      <c r="D227" s="109">
        <v>1126999.67</v>
      </c>
      <c r="E227" s="107">
        <v>0</v>
      </c>
      <c r="F227" s="108">
        <v>0</v>
      </c>
      <c r="G227" s="108">
        <v>0</v>
      </c>
      <c r="H227" s="108">
        <v>0</v>
      </c>
    </row>
    <row r="228" spans="1:8" ht="39.75" customHeight="1" outlineLevel="5" x14ac:dyDescent="0.25">
      <c r="A228" s="57" t="s">
        <v>134</v>
      </c>
      <c r="B228" s="106" t="s">
        <v>377</v>
      </c>
      <c r="C228" s="106" t="s">
        <v>371</v>
      </c>
      <c r="D228" s="109">
        <v>178986993.02000001</v>
      </c>
      <c r="E228" s="107">
        <v>177198965.28</v>
      </c>
      <c r="F228" s="108">
        <v>117312815.47</v>
      </c>
      <c r="G228" s="108">
        <v>117312815.47</v>
      </c>
      <c r="H228" s="108">
        <v>167860276.66999999</v>
      </c>
    </row>
    <row r="229" spans="1:8" ht="25.5" outlineLevel="5" x14ac:dyDescent="0.25">
      <c r="A229" s="57" t="s">
        <v>138</v>
      </c>
      <c r="B229" s="106" t="s">
        <v>377</v>
      </c>
      <c r="C229" s="106" t="s">
        <v>372</v>
      </c>
      <c r="D229" s="109">
        <v>3841402</v>
      </c>
      <c r="E229" s="107">
        <v>0</v>
      </c>
      <c r="F229" s="108">
        <v>0</v>
      </c>
      <c r="G229" s="108">
        <v>0</v>
      </c>
      <c r="H229" s="108">
        <v>0</v>
      </c>
    </row>
    <row r="230" spans="1:8" ht="25.5" outlineLevel="5" x14ac:dyDescent="0.25">
      <c r="A230" s="57" t="s">
        <v>140</v>
      </c>
      <c r="B230" s="106" t="s">
        <v>377</v>
      </c>
      <c r="C230" s="106" t="s">
        <v>373</v>
      </c>
      <c r="D230" s="109">
        <v>19824573.489999998</v>
      </c>
      <c r="E230" s="107">
        <v>4440419</v>
      </c>
      <c r="F230" s="108">
        <v>3550419</v>
      </c>
      <c r="G230" s="108">
        <v>3550419</v>
      </c>
      <c r="H230" s="108">
        <v>4440419</v>
      </c>
    </row>
    <row r="231" spans="1:8" ht="25.5" outlineLevel="5" x14ac:dyDescent="0.25">
      <c r="A231" s="57" t="s">
        <v>389</v>
      </c>
      <c r="B231" s="106" t="s">
        <v>377</v>
      </c>
      <c r="C231" s="106" t="s">
        <v>390</v>
      </c>
      <c r="D231" s="109">
        <v>850000</v>
      </c>
      <c r="E231" s="107">
        <v>850000</v>
      </c>
      <c r="F231" s="108">
        <v>650000</v>
      </c>
      <c r="G231" s="108">
        <v>650000</v>
      </c>
      <c r="H231" s="108">
        <v>850000</v>
      </c>
    </row>
    <row r="232" spans="1:8" ht="38.25" outlineLevel="5" x14ac:dyDescent="0.25">
      <c r="A232" s="57" t="s">
        <v>374</v>
      </c>
      <c r="B232" s="110" t="s">
        <v>377</v>
      </c>
      <c r="C232" s="106" t="s">
        <v>375</v>
      </c>
      <c r="D232" s="109">
        <v>63147</v>
      </c>
      <c r="E232" s="107">
        <v>63147</v>
      </c>
      <c r="F232" s="108">
        <v>63147</v>
      </c>
      <c r="G232" s="108">
        <v>63147</v>
      </c>
      <c r="H232" s="108">
        <v>63147</v>
      </c>
    </row>
    <row r="233" spans="1:8" ht="153" outlineLevel="5" x14ac:dyDescent="0.25">
      <c r="A233" s="57" t="s">
        <v>391</v>
      </c>
      <c r="B233" s="110" t="s">
        <v>377</v>
      </c>
      <c r="C233" s="106" t="s">
        <v>392</v>
      </c>
      <c r="D233" s="109">
        <v>687500</v>
      </c>
      <c r="E233" s="107">
        <v>2063300</v>
      </c>
      <c r="F233" s="108">
        <v>1719418</v>
      </c>
      <c r="G233" s="108">
        <v>1719418</v>
      </c>
      <c r="H233" s="108">
        <v>2063300</v>
      </c>
    </row>
    <row r="234" spans="1:8" ht="63.75" outlineLevel="5" x14ac:dyDescent="0.25">
      <c r="A234" s="57" t="s">
        <v>393</v>
      </c>
      <c r="B234" s="110" t="s">
        <v>377</v>
      </c>
      <c r="C234" s="106" t="s">
        <v>394</v>
      </c>
      <c r="D234" s="109">
        <v>6319500</v>
      </c>
      <c r="E234" s="107">
        <v>6339600</v>
      </c>
      <c r="F234" s="108">
        <v>5283000</v>
      </c>
      <c r="G234" s="108">
        <v>5283000</v>
      </c>
      <c r="H234" s="108">
        <v>6339600</v>
      </c>
    </row>
    <row r="235" spans="1:8" ht="114.75" outlineLevel="5" x14ac:dyDescent="0.25">
      <c r="A235" s="57" t="s">
        <v>395</v>
      </c>
      <c r="B235" s="110" t="s">
        <v>377</v>
      </c>
      <c r="C235" s="106" t="s">
        <v>396</v>
      </c>
      <c r="D235" s="109">
        <v>88853700</v>
      </c>
      <c r="E235" s="107">
        <v>104540800</v>
      </c>
      <c r="F235" s="108">
        <v>87117335.200000003</v>
      </c>
      <c r="G235" s="108">
        <v>87117335.200000003</v>
      </c>
      <c r="H235" s="108">
        <v>104540800</v>
      </c>
    </row>
    <row r="236" spans="1:8" ht="153" outlineLevel="5" x14ac:dyDescent="0.25">
      <c r="A236" s="57" t="s">
        <v>391</v>
      </c>
      <c r="B236" s="110" t="s">
        <v>377</v>
      </c>
      <c r="C236" s="106" t="s">
        <v>397</v>
      </c>
      <c r="D236" s="109">
        <v>31200</v>
      </c>
      <c r="E236" s="107">
        <v>92800</v>
      </c>
      <c r="F236" s="108">
        <v>77333.440000000002</v>
      </c>
      <c r="G236" s="108">
        <v>77333.440000000002</v>
      </c>
      <c r="H236" s="108">
        <v>92800</v>
      </c>
    </row>
    <row r="237" spans="1:8" ht="114.75" outlineLevel="5" x14ac:dyDescent="0.25">
      <c r="A237" s="57" t="s">
        <v>395</v>
      </c>
      <c r="B237" s="110" t="s">
        <v>377</v>
      </c>
      <c r="C237" s="106" t="s">
        <v>398</v>
      </c>
      <c r="D237" s="109">
        <v>4038800</v>
      </c>
      <c r="E237" s="107">
        <v>4702200</v>
      </c>
      <c r="F237" s="108">
        <v>3918500</v>
      </c>
      <c r="G237" s="108">
        <v>3918500</v>
      </c>
      <c r="H237" s="108">
        <v>4702200</v>
      </c>
    </row>
    <row r="238" spans="1:8" ht="63.75" outlineLevel="5" x14ac:dyDescent="0.25">
      <c r="A238" s="57" t="s">
        <v>399</v>
      </c>
      <c r="B238" s="110" t="s">
        <v>377</v>
      </c>
      <c r="C238" s="106" t="s">
        <v>400</v>
      </c>
      <c r="D238" s="109">
        <v>1106464.6200000001</v>
      </c>
      <c r="E238" s="107">
        <v>0</v>
      </c>
      <c r="F238" s="108">
        <v>0</v>
      </c>
      <c r="G238" s="108">
        <v>0</v>
      </c>
      <c r="H238" s="108">
        <v>0</v>
      </c>
    </row>
    <row r="239" spans="1:8" ht="81" customHeight="1" outlineLevel="5" x14ac:dyDescent="0.25">
      <c r="A239" s="68" t="s">
        <v>401</v>
      </c>
      <c r="B239" s="113" t="s">
        <v>377</v>
      </c>
      <c r="C239" s="113" t="s">
        <v>402</v>
      </c>
      <c r="D239" s="109">
        <v>1934587.6</v>
      </c>
      <c r="E239" s="114">
        <v>2476300</v>
      </c>
      <c r="F239" s="114">
        <v>1925000</v>
      </c>
      <c r="G239" s="114">
        <v>1925000</v>
      </c>
      <c r="H239" s="108">
        <v>2476300</v>
      </c>
    </row>
    <row r="240" spans="1:8" ht="66" customHeight="1" outlineLevel="5" x14ac:dyDescent="0.25">
      <c r="A240" s="57" t="s">
        <v>403</v>
      </c>
      <c r="B240" s="106" t="s">
        <v>377</v>
      </c>
      <c r="C240" s="106" t="s">
        <v>404</v>
      </c>
      <c r="D240" s="109">
        <v>13721300</v>
      </c>
      <c r="E240" s="107">
        <v>16205600</v>
      </c>
      <c r="F240" s="108">
        <v>12590000</v>
      </c>
      <c r="G240" s="108">
        <v>12590000</v>
      </c>
      <c r="H240" s="108">
        <v>16205600</v>
      </c>
    </row>
    <row r="241" spans="1:8" ht="25.5" outlineLevel="5" x14ac:dyDescent="0.25">
      <c r="A241" s="57" t="s">
        <v>405</v>
      </c>
      <c r="B241" s="106" t="s">
        <v>377</v>
      </c>
      <c r="C241" s="106" t="s">
        <v>406</v>
      </c>
      <c r="D241" s="109">
        <v>49269500</v>
      </c>
      <c r="E241" s="107">
        <v>58976000</v>
      </c>
      <c r="F241" s="108">
        <v>44100000</v>
      </c>
      <c r="G241" s="108">
        <v>44100000</v>
      </c>
      <c r="H241" s="108">
        <v>58976000</v>
      </c>
    </row>
    <row r="242" spans="1:8" ht="51" outlineLevel="5" x14ac:dyDescent="0.25">
      <c r="A242" s="57" t="s">
        <v>407</v>
      </c>
      <c r="B242" s="106" t="s">
        <v>377</v>
      </c>
      <c r="C242" s="106" t="s">
        <v>408</v>
      </c>
      <c r="D242" s="109">
        <v>50511000</v>
      </c>
      <c r="E242" s="107">
        <v>53053400</v>
      </c>
      <c r="F242" s="108">
        <v>40875000</v>
      </c>
      <c r="G242" s="108">
        <v>40875000</v>
      </c>
      <c r="H242" s="108">
        <v>53053400</v>
      </c>
    </row>
    <row r="243" spans="1:8" ht="89.25" outlineLevel="5" x14ac:dyDescent="0.25">
      <c r="A243" s="57" t="s">
        <v>409</v>
      </c>
      <c r="B243" s="106" t="s">
        <v>377</v>
      </c>
      <c r="C243" s="106" t="s">
        <v>410</v>
      </c>
      <c r="D243" s="109">
        <v>5660288.5999999996</v>
      </c>
      <c r="E243" s="107">
        <v>6224427.5</v>
      </c>
      <c r="F243" s="108">
        <v>4838658.5</v>
      </c>
      <c r="G243" s="108">
        <v>4838658.5</v>
      </c>
      <c r="H243" s="108">
        <v>6224400</v>
      </c>
    </row>
    <row r="244" spans="1:8" ht="51" outlineLevel="5" x14ac:dyDescent="0.25">
      <c r="A244" s="57" t="s">
        <v>411</v>
      </c>
      <c r="B244" s="106" t="s">
        <v>377</v>
      </c>
      <c r="C244" s="106" t="s">
        <v>412</v>
      </c>
      <c r="D244" s="109">
        <v>276611.64</v>
      </c>
      <c r="E244" s="107">
        <v>330800</v>
      </c>
      <c r="F244" s="108">
        <v>256995.4</v>
      </c>
      <c r="G244" s="108">
        <v>256995.4</v>
      </c>
      <c r="H244" s="108">
        <v>330800</v>
      </c>
    </row>
    <row r="245" spans="1:8" ht="63.75" outlineLevel="5" x14ac:dyDescent="0.25">
      <c r="A245" s="57" t="s">
        <v>413</v>
      </c>
      <c r="B245" s="106" t="s">
        <v>377</v>
      </c>
      <c r="C245" s="106" t="s">
        <v>414</v>
      </c>
      <c r="D245" s="109">
        <v>0</v>
      </c>
      <c r="E245" s="107">
        <v>137400</v>
      </c>
      <c r="F245" s="108">
        <v>0</v>
      </c>
      <c r="G245" s="108">
        <v>0</v>
      </c>
      <c r="H245" s="108">
        <v>137400</v>
      </c>
    </row>
    <row r="246" spans="1:8" ht="51" outlineLevel="5" x14ac:dyDescent="0.25">
      <c r="A246" s="57" t="s">
        <v>407</v>
      </c>
      <c r="B246" s="106" t="s">
        <v>377</v>
      </c>
      <c r="C246" s="106" t="s">
        <v>415</v>
      </c>
      <c r="D246" s="109">
        <v>0</v>
      </c>
      <c r="E246" s="107">
        <v>6728300</v>
      </c>
      <c r="F246" s="108">
        <v>0</v>
      </c>
      <c r="G246" s="108">
        <v>0</v>
      </c>
      <c r="H246" s="108">
        <v>6728300</v>
      </c>
    </row>
    <row r="247" spans="1:8" ht="102" outlineLevel="5" x14ac:dyDescent="0.25">
      <c r="A247" s="54" t="s">
        <v>63</v>
      </c>
      <c r="B247" s="113" t="s">
        <v>377</v>
      </c>
      <c r="C247" s="113" t="s">
        <v>161</v>
      </c>
      <c r="D247" s="109">
        <v>995207.14</v>
      </c>
      <c r="E247" s="107">
        <v>0</v>
      </c>
      <c r="F247" s="108">
        <v>0</v>
      </c>
      <c r="G247" s="108">
        <v>0</v>
      </c>
      <c r="H247" s="108">
        <v>0</v>
      </c>
    </row>
    <row r="248" spans="1:8" ht="89.25" outlineLevel="5" x14ac:dyDescent="0.25">
      <c r="A248" s="54" t="s">
        <v>82</v>
      </c>
      <c r="B248" s="113" t="s">
        <v>377</v>
      </c>
      <c r="C248" s="113" t="s">
        <v>162</v>
      </c>
      <c r="D248" s="109">
        <v>971265.96</v>
      </c>
      <c r="E248" s="107">
        <v>0</v>
      </c>
      <c r="F248" s="108">
        <v>0</v>
      </c>
      <c r="G248" s="108">
        <v>0</v>
      </c>
      <c r="H248" s="108">
        <v>0</v>
      </c>
    </row>
    <row r="249" spans="1:8" outlineLevel="1" x14ac:dyDescent="0.25">
      <c r="A249" s="51" t="s">
        <v>416</v>
      </c>
      <c r="B249" s="111" t="s">
        <v>417</v>
      </c>
      <c r="C249" s="111" t="s">
        <v>50</v>
      </c>
      <c r="D249" s="112">
        <f>SUM(D250:D269)</f>
        <v>380131860.22000003</v>
      </c>
      <c r="E249" s="112">
        <f>SUM(E250:E269)</f>
        <v>629121461.66999996</v>
      </c>
      <c r="F249" s="112">
        <f>SUM(F250:F269)</f>
        <v>323102794.34000003</v>
      </c>
      <c r="G249" s="112">
        <f>SUM(G250:G269)</f>
        <v>320531105.09000003</v>
      </c>
      <c r="H249" s="112">
        <f>SUM(H250:H269)</f>
        <v>622967644.81999993</v>
      </c>
    </row>
    <row r="250" spans="1:8" ht="38.25" outlineLevel="5" x14ac:dyDescent="0.25">
      <c r="A250" s="57" t="s">
        <v>418</v>
      </c>
      <c r="B250" s="106" t="s">
        <v>417</v>
      </c>
      <c r="C250" s="106" t="s">
        <v>419</v>
      </c>
      <c r="D250" s="109">
        <v>172887.5</v>
      </c>
      <c r="E250" s="107">
        <v>172887.5</v>
      </c>
      <c r="F250" s="108">
        <v>0</v>
      </c>
      <c r="G250" s="108">
        <v>0</v>
      </c>
      <c r="H250" s="108">
        <v>172887.5</v>
      </c>
    </row>
    <row r="251" spans="1:8" ht="63.75" outlineLevel="5" x14ac:dyDescent="0.25">
      <c r="A251" s="57" t="s">
        <v>55</v>
      </c>
      <c r="B251" s="106" t="s">
        <v>417</v>
      </c>
      <c r="C251" s="106" t="s">
        <v>356</v>
      </c>
      <c r="D251" s="109">
        <v>1796526.24</v>
      </c>
      <c r="E251" s="107">
        <v>2742600</v>
      </c>
      <c r="F251" s="108">
        <v>2024000</v>
      </c>
      <c r="G251" s="108">
        <v>1724000</v>
      </c>
      <c r="H251" s="108">
        <v>1973127.94</v>
      </c>
    </row>
    <row r="252" spans="1:8" ht="63.75" outlineLevel="5" x14ac:dyDescent="0.25">
      <c r="A252" s="57" t="s">
        <v>359</v>
      </c>
      <c r="B252" s="106" t="s">
        <v>417</v>
      </c>
      <c r="C252" s="106" t="s">
        <v>360</v>
      </c>
      <c r="D252" s="109">
        <v>14074382.83</v>
      </c>
      <c r="E252" s="107">
        <v>15085718.439999999</v>
      </c>
      <c r="F252" s="108">
        <v>10131123.02</v>
      </c>
      <c r="G252" s="108">
        <v>10131123.02</v>
      </c>
      <c r="H252" s="108">
        <v>15085718.439999999</v>
      </c>
    </row>
    <row r="253" spans="1:8" ht="191.25" customHeight="1" outlineLevel="5" x14ac:dyDescent="0.25">
      <c r="A253" s="57" t="s">
        <v>91</v>
      </c>
      <c r="B253" s="106" t="s">
        <v>417</v>
      </c>
      <c r="C253" s="106" t="s">
        <v>384</v>
      </c>
      <c r="D253" s="109">
        <v>0</v>
      </c>
      <c r="E253" s="107">
        <v>419200</v>
      </c>
      <c r="F253" s="108">
        <v>185400</v>
      </c>
      <c r="G253" s="108">
        <v>0</v>
      </c>
      <c r="H253" s="108">
        <v>419200</v>
      </c>
    </row>
    <row r="254" spans="1:8" ht="91.5" customHeight="1" outlineLevel="5" x14ac:dyDescent="0.25">
      <c r="A254" s="57" t="s">
        <v>365</v>
      </c>
      <c r="B254" s="106" t="s">
        <v>417</v>
      </c>
      <c r="C254" s="106" t="s">
        <v>366</v>
      </c>
      <c r="D254" s="109">
        <v>0</v>
      </c>
      <c r="E254" s="107">
        <v>3489330.07</v>
      </c>
      <c r="F254" s="108">
        <v>2907780</v>
      </c>
      <c r="G254" s="108">
        <v>2907780</v>
      </c>
      <c r="H254" s="108">
        <v>3489330.07</v>
      </c>
    </row>
    <row r="255" spans="1:8" ht="51" outlineLevel="5" x14ac:dyDescent="0.25">
      <c r="A255" s="57" t="s">
        <v>369</v>
      </c>
      <c r="B255" s="106" t="s">
        <v>417</v>
      </c>
      <c r="C255" s="106" t="s">
        <v>370</v>
      </c>
      <c r="D255" s="109">
        <v>2700805.29</v>
      </c>
      <c r="E255" s="107">
        <v>2662185.61</v>
      </c>
      <c r="F255" s="108">
        <v>1787845.21</v>
      </c>
      <c r="G255" s="108">
        <v>1787845.21</v>
      </c>
      <c r="H255" s="108">
        <v>2662185.61</v>
      </c>
    </row>
    <row r="256" spans="1:8" ht="40.5" customHeight="1" outlineLevel="5" x14ac:dyDescent="0.25">
      <c r="A256" s="57" t="s">
        <v>134</v>
      </c>
      <c r="B256" s="106" t="s">
        <v>417</v>
      </c>
      <c r="C256" s="106" t="s">
        <v>371</v>
      </c>
      <c r="D256" s="109">
        <v>177882690.11000001</v>
      </c>
      <c r="E256" s="107">
        <v>213566929.19999999</v>
      </c>
      <c r="F256" s="107">
        <v>156357713.09</v>
      </c>
      <c r="G256" s="107">
        <v>154272123.84</v>
      </c>
      <c r="H256" s="108">
        <v>209597623.16</v>
      </c>
    </row>
    <row r="257" spans="1:8" ht="25.5" outlineLevel="5" x14ac:dyDescent="0.25">
      <c r="A257" s="57" t="s">
        <v>140</v>
      </c>
      <c r="B257" s="106" t="s">
        <v>417</v>
      </c>
      <c r="C257" s="106" t="s">
        <v>373</v>
      </c>
      <c r="D257" s="109">
        <v>470030</v>
      </c>
      <c r="E257" s="107">
        <v>0</v>
      </c>
      <c r="F257" s="108">
        <v>0</v>
      </c>
      <c r="G257" s="108">
        <v>0</v>
      </c>
      <c r="H257" s="108">
        <v>0</v>
      </c>
    </row>
    <row r="258" spans="1:8" ht="38.25" outlineLevel="5" x14ac:dyDescent="0.25">
      <c r="A258" s="57" t="s">
        <v>420</v>
      </c>
      <c r="B258" s="106" t="s">
        <v>417</v>
      </c>
      <c r="C258" s="106" t="s">
        <v>421</v>
      </c>
      <c r="D258" s="109">
        <v>11789238</v>
      </c>
      <c r="E258" s="107">
        <v>11800238</v>
      </c>
      <c r="F258" s="108">
        <v>7442283.5099999998</v>
      </c>
      <c r="G258" s="108">
        <v>7442283.5099999998</v>
      </c>
      <c r="H258" s="108">
        <v>11800238</v>
      </c>
    </row>
    <row r="259" spans="1:8" ht="38.25" outlineLevel="5" x14ac:dyDescent="0.25">
      <c r="A259" s="57" t="s">
        <v>374</v>
      </c>
      <c r="B259" s="106" t="s">
        <v>417</v>
      </c>
      <c r="C259" s="106" t="s">
        <v>375</v>
      </c>
      <c r="D259" s="109">
        <v>166469</v>
      </c>
      <c r="E259" s="107">
        <v>204475</v>
      </c>
      <c r="F259" s="108">
        <v>204475</v>
      </c>
      <c r="G259" s="108">
        <v>203775</v>
      </c>
      <c r="H259" s="108">
        <v>204475</v>
      </c>
    </row>
    <row r="260" spans="1:8" ht="53.25" customHeight="1" outlineLevel="5" x14ac:dyDescent="0.25">
      <c r="A260" s="57" t="s">
        <v>220</v>
      </c>
      <c r="B260" s="106" t="s">
        <v>417</v>
      </c>
      <c r="C260" s="106" t="s">
        <v>422</v>
      </c>
      <c r="D260" s="109">
        <v>0</v>
      </c>
      <c r="E260" s="107">
        <v>209642141.94</v>
      </c>
      <c r="F260" s="108">
        <v>0</v>
      </c>
      <c r="G260" s="108">
        <v>0</v>
      </c>
      <c r="H260" s="108">
        <v>209642141.94</v>
      </c>
    </row>
    <row r="261" spans="1:8" ht="63.75" outlineLevel="5" x14ac:dyDescent="0.25">
      <c r="A261" s="57" t="s">
        <v>55</v>
      </c>
      <c r="B261" s="110" t="s">
        <v>417</v>
      </c>
      <c r="C261" s="106" t="s">
        <v>423</v>
      </c>
      <c r="D261" s="109">
        <v>1920930.55</v>
      </c>
      <c r="E261" s="107">
        <v>2209000</v>
      </c>
      <c r="F261" s="107">
        <v>2157040.92</v>
      </c>
      <c r="G261" s="107">
        <v>2157040.92</v>
      </c>
      <c r="H261" s="108">
        <v>2242942.91</v>
      </c>
    </row>
    <row r="262" spans="1:8" ht="63.75" outlineLevel="5" x14ac:dyDescent="0.25">
      <c r="A262" s="57" t="s">
        <v>359</v>
      </c>
      <c r="B262" s="110" t="s">
        <v>417</v>
      </c>
      <c r="C262" s="106" t="s">
        <v>424</v>
      </c>
      <c r="D262" s="109">
        <v>2997422.15</v>
      </c>
      <c r="E262" s="107">
        <v>5254327.34</v>
      </c>
      <c r="F262" s="108">
        <v>3805632.9</v>
      </c>
      <c r="G262" s="108">
        <v>3805632.9</v>
      </c>
      <c r="H262" s="108">
        <v>4496786.6500000004</v>
      </c>
    </row>
    <row r="263" spans="1:8" ht="55.5" customHeight="1" outlineLevel="5" x14ac:dyDescent="0.25">
      <c r="A263" s="57" t="s">
        <v>369</v>
      </c>
      <c r="B263" s="106" t="s">
        <v>417</v>
      </c>
      <c r="C263" s="106" t="s">
        <v>425</v>
      </c>
      <c r="D263" s="109">
        <v>575190.67000000004</v>
      </c>
      <c r="E263" s="107">
        <v>927234.23</v>
      </c>
      <c r="F263" s="108">
        <v>671582.3</v>
      </c>
      <c r="G263" s="108">
        <v>671582.3</v>
      </c>
      <c r="H263" s="108">
        <v>793550.58</v>
      </c>
    </row>
    <row r="264" spans="1:8" ht="42.75" customHeight="1" outlineLevel="5" x14ac:dyDescent="0.25">
      <c r="A264" s="57" t="s">
        <v>134</v>
      </c>
      <c r="B264" s="106" t="s">
        <v>417</v>
      </c>
      <c r="C264" s="106" t="s">
        <v>426</v>
      </c>
      <c r="D264" s="109">
        <v>163343390.27000001</v>
      </c>
      <c r="E264" s="107">
        <v>158856493.74000001</v>
      </c>
      <c r="F264" s="108">
        <v>133339217.79000001</v>
      </c>
      <c r="G264" s="108">
        <v>133339217.79000001</v>
      </c>
      <c r="H264" s="108">
        <v>158298736.41999999</v>
      </c>
    </row>
    <row r="265" spans="1:8" ht="25.5" outlineLevel="5" x14ac:dyDescent="0.25">
      <c r="A265" s="57" t="s">
        <v>140</v>
      </c>
      <c r="B265" s="106" t="s">
        <v>417</v>
      </c>
      <c r="C265" s="106" t="s">
        <v>427</v>
      </c>
      <c r="D265" s="109">
        <v>299590.19</v>
      </c>
      <c r="E265" s="107">
        <v>0</v>
      </c>
      <c r="F265" s="108">
        <v>0</v>
      </c>
      <c r="G265" s="108">
        <v>0</v>
      </c>
      <c r="H265" s="108">
        <v>0</v>
      </c>
    </row>
    <row r="266" spans="1:8" outlineLevel="5" x14ac:dyDescent="0.25">
      <c r="A266" s="57" t="s">
        <v>428</v>
      </c>
      <c r="B266" s="106" t="s">
        <v>417</v>
      </c>
      <c r="C266" s="106" t="s">
        <v>429</v>
      </c>
      <c r="D266" s="109">
        <v>1063829.79</v>
      </c>
      <c r="E266" s="107">
        <v>0</v>
      </c>
      <c r="F266" s="108">
        <v>0</v>
      </c>
      <c r="G266" s="108">
        <v>0</v>
      </c>
      <c r="H266" s="108">
        <v>0</v>
      </c>
    </row>
    <row r="267" spans="1:8" outlineLevel="5" x14ac:dyDescent="0.25">
      <c r="A267" s="57" t="s">
        <v>430</v>
      </c>
      <c r="B267" s="106" t="s">
        <v>417</v>
      </c>
      <c r="C267" s="106" t="s">
        <v>431</v>
      </c>
      <c r="D267" s="109">
        <v>0</v>
      </c>
      <c r="E267" s="107">
        <v>2088700.6</v>
      </c>
      <c r="F267" s="108">
        <v>2088700.6</v>
      </c>
      <c r="G267" s="108">
        <v>2088700.6</v>
      </c>
      <c r="H267" s="108">
        <v>2088700.6</v>
      </c>
    </row>
    <row r="268" spans="1:8" ht="102" outlineLevel="5" x14ac:dyDescent="0.25">
      <c r="A268" s="57" t="s">
        <v>63</v>
      </c>
      <c r="B268" s="106" t="s">
        <v>417</v>
      </c>
      <c r="C268" s="106" t="s">
        <v>161</v>
      </c>
      <c r="D268" s="109">
        <v>463932.55</v>
      </c>
      <c r="E268" s="107">
        <v>0</v>
      </c>
      <c r="F268" s="108">
        <v>0</v>
      </c>
      <c r="G268" s="108">
        <v>0</v>
      </c>
      <c r="H268" s="108">
        <v>0</v>
      </c>
    </row>
    <row r="269" spans="1:8" ht="89.25" outlineLevel="5" x14ac:dyDescent="0.25">
      <c r="A269" s="57" t="s">
        <v>82</v>
      </c>
      <c r="B269" s="106" t="s">
        <v>417</v>
      </c>
      <c r="C269" s="106" t="s">
        <v>162</v>
      </c>
      <c r="D269" s="109">
        <v>414545.08</v>
      </c>
      <c r="E269" s="107">
        <v>0</v>
      </c>
      <c r="F269" s="108">
        <v>0</v>
      </c>
      <c r="G269" s="108">
        <v>0</v>
      </c>
      <c r="H269" s="108">
        <v>0</v>
      </c>
    </row>
    <row r="270" spans="1:8" outlineLevel="1" x14ac:dyDescent="0.25">
      <c r="A270" s="51" t="s">
        <v>432</v>
      </c>
      <c r="B270" s="111" t="s">
        <v>433</v>
      </c>
      <c r="C270" s="111" t="s">
        <v>50</v>
      </c>
      <c r="D270" s="112">
        <f>SUM(D271:D280)</f>
        <v>47470173.339999996</v>
      </c>
      <c r="E270" s="112">
        <f>SUM(E271:E280)</f>
        <v>17390078.98</v>
      </c>
      <c r="F270" s="112">
        <f>SUM(F271:F280)</f>
        <v>14575106.870000001</v>
      </c>
      <c r="G270" s="112">
        <f>SUM(G271:G280)</f>
        <v>14358898.470000001</v>
      </c>
      <c r="H270" s="112">
        <f>SUM(H271:H280)</f>
        <v>17024495.050000001</v>
      </c>
    </row>
    <row r="271" spans="1:8" ht="63.75" outlineLevel="5" x14ac:dyDescent="0.25">
      <c r="A271" s="57" t="s">
        <v>55</v>
      </c>
      <c r="B271" s="106" t="s">
        <v>433</v>
      </c>
      <c r="C271" s="106" t="s">
        <v>434</v>
      </c>
      <c r="D271" s="109">
        <v>61081.91</v>
      </c>
      <c r="E271" s="107">
        <v>146000</v>
      </c>
      <c r="F271" s="108">
        <v>133445.24</v>
      </c>
      <c r="G271" s="108">
        <v>133445.24</v>
      </c>
      <c r="H271" s="108">
        <v>133445.24</v>
      </c>
    </row>
    <row r="272" spans="1:8" ht="42.75" customHeight="1" outlineLevel="5" x14ac:dyDescent="0.25">
      <c r="A272" s="57" t="s">
        <v>134</v>
      </c>
      <c r="B272" s="106" t="s">
        <v>433</v>
      </c>
      <c r="C272" s="106" t="s">
        <v>435</v>
      </c>
      <c r="D272" s="109">
        <v>10757179.33</v>
      </c>
      <c r="E272" s="107">
        <v>14110269.58</v>
      </c>
      <c r="F272" s="108">
        <v>11729973</v>
      </c>
      <c r="G272" s="108">
        <v>11729973</v>
      </c>
      <c r="H272" s="108">
        <v>14110269.58</v>
      </c>
    </row>
    <row r="273" spans="1:8" ht="25.5" outlineLevel="5" x14ac:dyDescent="0.25">
      <c r="A273" s="57" t="s">
        <v>73</v>
      </c>
      <c r="B273" s="106" t="s">
        <v>433</v>
      </c>
      <c r="C273" s="106" t="s">
        <v>436</v>
      </c>
      <c r="D273" s="109">
        <v>500000</v>
      </c>
      <c r="E273" s="107">
        <v>500000</v>
      </c>
      <c r="F273" s="108">
        <v>435000</v>
      </c>
      <c r="G273" s="108">
        <v>268200</v>
      </c>
      <c r="H273" s="108">
        <v>500000</v>
      </c>
    </row>
    <row r="274" spans="1:8" ht="38.25" outlineLevel="4" x14ac:dyDescent="0.25">
      <c r="A274" s="57" t="s">
        <v>437</v>
      </c>
      <c r="B274" s="110" t="s">
        <v>433</v>
      </c>
      <c r="C274" s="106" t="s">
        <v>438</v>
      </c>
      <c r="D274" s="109">
        <v>28962170.359999999</v>
      </c>
      <c r="E274" s="107">
        <v>0</v>
      </c>
      <c r="F274" s="108">
        <v>0</v>
      </c>
      <c r="G274" s="108">
        <v>0</v>
      </c>
      <c r="H274" s="108">
        <v>0</v>
      </c>
    </row>
    <row r="275" spans="1:8" ht="89.25" outlineLevel="4" x14ac:dyDescent="0.25">
      <c r="A275" s="57" t="s">
        <v>439</v>
      </c>
      <c r="B275" s="110" t="s">
        <v>433</v>
      </c>
      <c r="C275" s="106" t="s">
        <v>440</v>
      </c>
      <c r="D275" s="109">
        <v>400000</v>
      </c>
      <c r="E275" s="107">
        <v>0</v>
      </c>
      <c r="F275" s="108">
        <v>0</v>
      </c>
      <c r="G275" s="108">
        <v>0</v>
      </c>
      <c r="H275" s="108">
        <v>0</v>
      </c>
    </row>
    <row r="276" spans="1:8" ht="25.5" outlineLevel="5" x14ac:dyDescent="0.25">
      <c r="A276" s="57" t="s">
        <v>441</v>
      </c>
      <c r="B276" s="106" t="s">
        <v>433</v>
      </c>
      <c r="C276" s="106" t="s">
        <v>442</v>
      </c>
      <c r="D276" s="109">
        <v>5557698.96</v>
      </c>
      <c r="E276" s="107">
        <v>0</v>
      </c>
      <c r="F276" s="108">
        <v>0</v>
      </c>
      <c r="G276" s="108">
        <v>0</v>
      </c>
      <c r="H276" s="108">
        <v>0</v>
      </c>
    </row>
    <row r="277" spans="1:8" ht="89.25" outlineLevel="5" x14ac:dyDescent="0.25">
      <c r="A277" s="57" t="s">
        <v>443</v>
      </c>
      <c r="B277" s="106" t="s">
        <v>433</v>
      </c>
      <c r="C277" s="106" t="s">
        <v>444</v>
      </c>
      <c r="D277" s="109">
        <v>76758.05</v>
      </c>
      <c r="E277" s="107">
        <v>0</v>
      </c>
      <c r="F277" s="108">
        <v>0</v>
      </c>
      <c r="G277" s="108">
        <v>0</v>
      </c>
      <c r="H277" s="108">
        <v>0</v>
      </c>
    </row>
    <row r="278" spans="1:8" ht="25.5" outlineLevel="5" x14ac:dyDescent="0.25">
      <c r="A278" s="57" t="s">
        <v>138</v>
      </c>
      <c r="B278" s="106" t="s">
        <v>433</v>
      </c>
      <c r="C278" s="106" t="s">
        <v>445</v>
      </c>
      <c r="D278" s="109">
        <v>715000</v>
      </c>
      <c r="E278" s="107">
        <v>0</v>
      </c>
      <c r="F278" s="108">
        <v>0</v>
      </c>
      <c r="G278" s="108">
        <v>0</v>
      </c>
      <c r="H278" s="108">
        <v>0</v>
      </c>
    </row>
    <row r="279" spans="1:8" ht="18" customHeight="1" outlineLevel="5" x14ac:dyDescent="0.25">
      <c r="A279" s="57" t="s">
        <v>446</v>
      </c>
      <c r="B279" s="110" t="s">
        <v>433</v>
      </c>
      <c r="C279" s="106" t="s">
        <v>447</v>
      </c>
      <c r="D279" s="109">
        <v>290284.73</v>
      </c>
      <c r="E279" s="107">
        <v>2383809.4</v>
      </c>
      <c r="F279" s="108">
        <v>2146688.63</v>
      </c>
      <c r="G279" s="108">
        <v>2130780.23</v>
      </c>
      <c r="H279" s="108">
        <v>2130780.23</v>
      </c>
    </row>
    <row r="280" spans="1:8" ht="25.5" outlineLevel="5" x14ac:dyDescent="0.25">
      <c r="A280" s="57" t="s">
        <v>73</v>
      </c>
      <c r="B280" s="106" t="s">
        <v>433</v>
      </c>
      <c r="C280" s="106" t="s">
        <v>448</v>
      </c>
      <c r="D280" s="109">
        <v>150000</v>
      </c>
      <c r="E280" s="107">
        <v>250000</v>
      </c>
      <c r="F280" s="108">
        <v>130000</v>
      </c>
      <c r="G280" s="108">
        <v>96500</v>
      </c>
      <c r="H280" s="108">
        <v>150000</v>
      </c>
    </row>
    <row r="281" spans="1:8" outlineLevel="1" x14ac:dyDescent="0.25">
      <c r="A281" s="51" t="s">
        <v>449</v>
      </c>
      <c r="B281" s="111" t="s">
        <v>450</v>
      </c>
      <c r="C281" s="111" t="s">
        <v>50</v>
      </c>
      <c r="D281" s="112">
        <f>SUM(D282:D304)</f>
        <v>134830930.30000001</v>
      </c>
      <c r="E281" s="112">
        <f>SUM(E282:E304)</f>
        <v>135090803.99000001</v>
      </c>
      <c r="F281" s="112">
        <f>SUM(F282:F304)</f>
        <v>107348204.2</v>
      </c>
      <c r="G281" s="112">
        <f>SUM(G282:G304)</f>
        <v>106719157.21999998</v>
      </c>
      <c r="H281" s="112">
        <f>SUM(H282:H304)</f>
        <v>135087943.36000001</v>
      </c>
    </row>
    <row r="282" spans="1:8" ht="38.25" outlineLevel="5" x14ac:dyDescent="0.25">
      <c r="A282" s="57" t="s">
        <v>451</v>
      </c>
      <c r="B282" s="106" t="s">
        <v>450</v>
      </c>
      <c r="C282" s="106" t="s">
        <v>452</v>
      </c>
      <c r="D282" s="109">
        <v>232410</v>
      </c>
      <c r="E282" s="107">
        <v>991149.43</v>
      </c>
      <c r="F282" s="108">
        <v>0</v>
      </c>
      <c r="G282" s="108">
        <v>0</v>
      </c>
      <c r="H282" s="108">
        <v>991149.43</v>
      </c>
    </row>
    <row r="283" spans="1:8" outlineLevel="5" x14ac:dyDescent="0.25">
      <c r="A283" s="57" t="s">
        <v>453</v>
      </c>
      <c r="B283" s="106" t="s">
        <v>450</v>
      </c>
      <c r="C283" s="106" t="s">
        <v>454</v>
      </c>
      <c r="D283" s="109">
        <v>1650983.7</v>
      </c>
      <c r="E283" s="107">
        <v>1500000</v>
      </c>
      <c r="F283" s="108">
        <v>691764.4</v>
      </c>
      <c r="G283" s="108">
        <v>616129.1</v>
      </c>
      <c r="H283" s="108">
        <v>1500000</v>
      </c>
    </row>
    <row r="284" spans="1:8" ht="63.75" outlineLevel="5" x14ac:dyDescent="0.25">
      <c r="A284" s="57" t="s">
        <v>455</v>
      </c>
      <c r="B284" s="106" t="s">
        <v>450</v>
      </c>
      <c r="C284" s="106" t="s">
        <v>456</v>
      </c>
      <c r="D284" s="109">
        <v>272934.76</v>
      </c>
      <c r="E284" s="107">
        <v>250000</v>
      </c>
      <c r="F284" s="108">
        <v>116883.74</v>
      </c>
      <c r="G284" s="108">
        <v>89508.34</v>
      </c>
      <c r="H284" s="108">
        <v>250000</v>
      </c>
    </row>
    <row r="285" spans="1:8" ht="63.75" outlineLevel="5" x14ac:dyDescent="0.25">
      <c r="A285" s="57" t="s">
        <v>55</v>
      </c>
      <c r="B285" s="106" t="s">
        <v>450</v>
      </c>
      <c r="C285" s="106" t="s">
        <v>457</v>
      </c>
      <c r="D285" s="109">
        <v>899440.25</v>
      </c>
      <c r="E285" s="107">
        <v>1162800</v>
      </c>
      <c r="F285" s="108">
        <v>1162800</v>
      </c>
      <c r="G285" s="108">
        <v>1162800</v>
      </c>
      <c r="H285" s="108">
        <v>1162800</v>
      </c>
    </row>
    <row r="286" spans="1:8" ht="42" customHeight="1" outlineLevel="5" x14ac:dyDescent="0.25">
      <c r="A286" s="57" t="s">
        <v>134</v>
      </c>
      <c r="B286" s="106" t="s">
        <v>450</v>
      </c>
      <c r="C286" s="106" t="s">
        <v>458</v>
      </c>
      <c r="D286" s="109">
        <v>60996139.560000002</v>
      </c>
      <c r="E286" s="107">
        <v>60611243.740000002</v>
      </c>
      <c r="F286" s="108">
        <v>49512407.409999996</v>
      </c>
      <c r="G286" s="108">
        <v>49512407.409999996</v>
      </c>
      <c r="H286" s="108">
        <v>60611243.740000002</v>
      </c>
    </row>
    <row r="287" spans="1:8" ht="67.5" customHeight="1" outlineLevel="5" x14ac:dyDescent="0.25">
      <c r="A287" s="57" t="s">
        <v>459</v>
      </c>
      <c r="B287" s="106" t="s">
        <v>450</v>
      </c>
      <c r="C287" s="106" t="s">
        <v>460</v>
      </c>
      <c r="D287" s="109">
        <v>0</v>
      </c>
      <c r="E287" s="107">
        <v>2504394.58</v>
      </c>
      <c r="F287" s="108">
        <v>2504394.58</v>
      </c>
      <c r="G287" s="108">
        <v>2504394.58</v>
      </c>
      <c r="H287" s="108">
        <v>2504394.58</v>
      </c>
    </row>
    <row r="288" spans="1:8" ht="63.75" outlineLevel="5" x14ac:dyDescent="0.25">
      <c r="A288" s="57" t="s">
        <v>55</v>
      </c>
      <c r="B288" s="106" t="s">
        <v>450</v>
      </c>
      <c r="C288" s="106" t="s">
        <v>461</v>
      </c>
      <c r="D288" s="109">
        <v>310206.25</v>
      </c>
      <c r="E288" s="107">
        <v>513000</v>
      </c>
      <c r="F288" s="108">
        <v>513000</v>
      </c>
      <c r="G288" s="108">
        <v>513000</v>
      </c>
      <c r="H288" s="108">
        <v>513000</v>
      </c>
    </row>
    <row r="289" spans="1:8" ht="40.5" customHeight="1" outlineLevel="5" x14ac:dyDescent="0.25">
      <c r="A289" s="57" t="s">
        <v>134</v>
      </c>
      <c r="B289" s="106" t="s">
        <v>450</v>
      </c>
      <c r="C289" s="106" t="s">
        <v>462</v>
      </c>
      <c r="D289" s="109">
        <v>28321870.789999999</v>
      </c>
      <c r="E289" s="107">
        <v>40252635.299999997</v>
      </c>
      <c r="F289" s="108">
        <v>29006671.43</v>
      </c>
      <c r="G289" s="108">
        <v>29006671.43</v>
      </c>
      <c r="H289" s="108">
        <v>40463191.219999999</v>
      </c>
    </row>
    <row r="290" spans="1:8" ht="63.75" outlineLevel="5" x14ac:dyDescent="0.25">
      <c r="A290" s="57" t="s">
        <v>55</v>
      </c>
      <c r="B290" s="106" t="s">
        <v>450</v>
      </c>
      <c r="C290" s="106" t="s">
        <v>463</v>
      </c>
      <c r="D290" s="109">
        <v>387722.38</v>
      </c>
      <c r="E290" s="107">
        <v>444600</v>
      </c>
      <c r="F290" s="108">
        <v>110000</v>
      </c>
      <c r="G290" s="108">
        <v>110000</v>
      </c>
      <c r="H290" s="108">
        <v>444600</v>
      </c>
    </row>
    <row r="291" spans="1:8" ht="42" customHeight="1" outlineLevel="5" x14ac:dyDescent="0.25">
      <c r="A291" s="57" t="s">
        <v>134</v>
      </c>
      <c r="B291" s="106" t="s">
        <v>450</v>
      </c>
      <c r="C291" s="106" t="s">
        <v>464</v>
      </c>
      <c r="D291" s="109">
        <v>24435586.550000001</v>
      </c>
      <c r="E291" s="107">
        <v>8945299.0099999998</v>
      </c>
      <c r="F291" s="108">
        <v>7922252.6699999999</v>
      </c>
      <c r="G291" s="108">
        <v>7922252.6699999999</v>
      </c>
      <c r="H291" s="108">
        <v>9238904.5999999996</v>
      </c>
    </row>
    <row r="292" spans="1:8" ht="63.75" outlineLevel="5" x14ac:dyDescent="0.25">
      <c r="A292" s="57" t="s">
        <v>55</v>
      </c>
      <c r="B292" s="106" t="s">
        <v>450</v>
      </c>
      <c r="C292" s="106" t="s">
        <v>465</v>
      </c>
      <c r="D292" s="109">
        <v>924000</v>
      </c>
      <c r="E292" s="107">
        <v>1060200</v>
      </c>
      <c r="F292" s="108">
        <v>956017.27</v>
      </c>
      <c r="G292" s="108">
        <v>956017.27</v>
      </c>
      <c r="H292" s="108">
        <v>1060200</v>
      </c>
    </row>
    <row r="293" spans="1:8" ht="42" customHeight="1" outlineLevel="5" x14ac:dyDescent="0.25">
      <c r="A293" s="57" t="s">
        <v>134</v>
      </c>
      <c r="B293" s="106" t="s">
        <v>450</v>
      </c>
      <c r="C293" s="106" t="s">
        <v>466</v>
      </c>
      <c r="D293" s="109">
        <v>2794254.95</v>
      </c>
      <c r="E293" s="107">
        <v>3111551.93</v>
      </c>
      <c r="F293" s="108">
        <v>2667959.9</v>
      </c>
      <c r="G293" s="108">
        <v>2667959.9</v>
      </c>
      <c r="H293" s="108">
        <v>4104529.79</v>
      </c>
    </row>
    <row r="294" spans="1:8" ht="38.25" outlineLevel="5" x14ac:dyDescent="0.25">
      <c r="A294" s="57" t="s">
        <v>467</v>
      </c>
      <c r="B294" s="106" t="s">
        <v>450</v>
      </c>
      <c r="C294" s="106" t="s">
        <v>468</v>
      </c>
      <c r="D294" s="109">
        <v>2666600</v>
      </c>
      <c r="E294" s="107">
        <v>2744300</v>
      </c>
      <c r="F294" s="108">
        <v>2744300</v>
      </c>
      <c r="G294" s="108">
        <v>2744300</v>
      </c>
      <c r="H294" s="108">
        <v>2744300</v>
      </c>
    </row>
    <row r="295" spans="1:8" ht="38.25" outlineLevel="5" x14ac:dyDescent="0.25">
      <c r="A295" s="57" t="s">
        <v>469</v>
      </c>
      <c r="B295" s="106" t="s">
        <v>450</v>
      </c>
      <c r="C295" s="106" t="s">
        <v>470</v>
      </c>
      <c r="D295" s="109">
        <v>511800</v>
      </c>
      <c r="E295" s="107">
        <v>484300</v>
      </c>
      <c r="F295" s="108">
        <v>484300</v>
      </c>
      <c r="G295" s="108">
        <v>484300</v>
      </c>
      <c r="H295" s="108">
        <v>484300</v>
      </c>
    </row>
    <row r="296" spans="1:8" ht="38.25" outlineLevel="5" x14ac:dyDescent="0.25">
      <c r="A296" s="57" t="s">
        <v>471</v>
      </c>
      <c r="B296" s="106" t="s">
        <v>450</v>
      </c>
      <c r="C296" s="106" t="s">
        <v>472</v>
      </c>
      <c r="D296" s="109">
        <v>0</v>
      </c>
      <c r="E296" s="107">
        <v>40000</v>
      </c>
      <c r="F296" s="108">
        <v>0</v>
      </c>
      <c r="G296" s="108">
        <v>0</v>
      </c>
      <c r="H296" s="108">
        <v>40000</v>
      </c>
    </row>
    <row r="297" spans="1:8" ht="38.25" outlineLevel="5" x14ac:dyDescent="0.25">
      <c r="A297" s="57" t="s">
        <v>473</v>
      </c>
      <c r="B297" s="106" t="s">
        <v>450</v>
      </c>
      <c r="C297" s="106" t="s">
        <v>474</v>
      </c>
      <c r="D297" s="109">
        <v>1110800</v>
      </c>
      <c r="E297" s="107">
        <v>1110800</v>
      </c>
      <c r="F297" s="108">
        <v>1110800</v>
      </c>
      <c r="G297" s="108">
        <v>1110800</v>
      </c>
      <c r="H297" s="108">
        <v>1110800</v>
      </c>
    </row>
    <row r="298" spans="1:8" ht="25.5" outlineLevel="5" x14ac:dyDescent="0.25">
      <c r="A298" s="57" t="s">
        <v>475</v>
      </c>
      <c r="B298" s="106" t="s">
        <v>450</v>
      </c>
      <c r="C298" s="106" t="s">
        <v>476</v>
      </c>
      <c r="D298" s="109">
        <v>251742.2</v>
      </c>
      <c r="E298" s="107">
        <v>310140</v>
      </c>
      <c r="F298" s="108">
        <v>290262.8</v>
      </c>
      <c r="G298" s="108">
        <v>290262.8</v>
      </c>
      <c r="H298" s="108">
        <v>310140</v>
      </c>
    </row>
    <row r="299" spans="1:8" ht="25.5" outlineLevel="5" x14ac:dyDescent="0.25">
      <c r="A299" s="57" t="s">
        <v>477</v>
      </c>
      <c r="B299" s="106" t="s">
        <v>450</v>
      </c>
      <c r="C299" s="106" t="s">
        <v>478</v>
      </c>
      <c r="D299" s="109">
        <v>0</v>
      </c>
      <c r="E299" s="107">
        <v>7445100</v>
      </c>
      <c r="F299" s="108">
        <v>5945100</v>
      </c>
      <c r="G299" s="108">
        <v>5419063.7199999997</v>
      </c>
      <c r="H299" s="108">
        <v>5945100</v>
      </c>
    </row>
    <row r="300" spans="1:8" ht="76.5" outlineLevel="5" x14ac:dyDescent="0.25">
      <c r="A300" s="57" t="s">
        <v>251</v>
      </c>
      <c r="B300" s="106" t="s">
        <v>450</v>
      </c>
      <c r="C300" s="106" t="s">
        <v>341</v>
      </c>
      <c r="D300" s="109">
        <v>7562095.6699999999</v>
      </c>
      <c r="E300" s="107">
        <v>1500000</v>
      </c>
      <c r="F300" s="108">
        <v>1500000</v>
      </c>
      <c r="G300" s="108">
        <v>1500000</v>
      </c>
      <c r="H300" s="108">
        <v>1500000</v>
      </c>
    </row>
    <row r="301" spans="1:8" ht="118.5" customHeight="1" outlineLevel="5" x14ac:dyDescent="0.25">
      <c r="A301" s="57" t="s">
        <v>61</v>
      </c>
      <c r="B301" s="106" t="s">
        <v>450</v>
      </c>
      <c r="C301" s="106" t="s">
        <v>163</v>
      </c>
      <c r="D301" s="109">
        <v>0</v>
      </c>
      <c r="E301" s="107">
        <v>109290</v>
      </c>
      <c r="F301" s="108">
        <v>109290</v>
      </c>
      <c r="G301" s="108">
        <v>109290</v>
      </c>
      <c r="H301" s="108">
        <v>109290</v>
      </c>
    </row>
    <row r="302" spans="1:8" ht="102" outlineLevel="5" x14ac:dyDescent="0.25">
      <c r="A302" s="57" t="s">
        <v>63</v>
      </c>
      <c r="B302" s="106" t="s">
        <v>450</v>
      </c>
      <c r="C302" s="106" t="s">
        <v>161</v>
      </c>
      <c r="D302" s="109">
        <v>231966.92</v>
      </c>
      <c r="E302" s="107">
        <v>0</v>
      </c>
      <c r="F302" s="108">
        <v>0</v>
      </c>
      <c r="G302" s="108">
        <v>0</v>
      </c>
      <c r="H302" s="108">
        <v>0</v>
      </c>
    </row>
    <row r="303" spans="1:8" ht="89.25" outlineLevel="5" x14ac:dyDescent="0.25">
      <c r="A303" s="57" t="s">
        <v>82</v>
      </c>
      <c r="B303" s="106" t="s">
        <v>450</v>
      </c>
      <c r="C303" s="106" t="s">
        <v>162</v>
      </c>
      <c r="D303" s="109">
        <v>254416.01</v>
      </c>
      <c r="E303" s="107">
        <v>0</v>
      </c>
      <c r="F303" s="108">
        <v>0</v>
      </c>
      <c r="G303" s="108">
        <v>0</v>
      </c>
      <c r="H303" s="108">
        <v>0</v>
      </c>
    </row>
    <row r="304" spans="1:8" ht="76.5" outlineLevel="5" x14ac:dyDescent="0.25">
      <c r="A304" s="57" t="s">
        <v>251</v>
      </c>
      <c r="B304" s="106" t="s">
        <v>450</v>
      </c>
      <c r="C304" s="106" t="s">
        <v>479</v>
      </c>
      <c r="D304" s="109">
        <v>1015960.31</v>
      </c>
      <c r="E304" s="107">
        <v>0</v>
      </c>
      <c r="F304" s="108">
        <v>0</v>
      </c>
      <c r="G304" s="108">
        <v>0</v>
      </c>
      <c r="H304" s="108">
        <v>0</v>
      </c>
    </row>
    <row r="305" spans="1:8" x14ac:dyDescent="0.25">
      <c r="A305" s="51" t="s">
        <v>480</v>
      </c>
      <c r="B305" s="111" t="s">
        <v>481</v>
      </c>
      <c r="C305" s="111" t="s">
        <v>50</v>
      </c>
      <c r="D305" s="112">
        <f>D306+D335</f>
        <v>375846223.23000002</v>
      </c>
      <c r="E305" s="112">
        <f>E306+E335</f>
        <v>420660897.32999998</v>
      </c>
      <c r="F305" s="112">
        <f>F306+F335</f>
        <v>346421280.34000003</v>
      </c>
      <c r="G305" s="112">
        <f>G306+G335</f>
        <v>346066880.34000003</v>
      </c>
      <c r="H305" s="112">
        <f>H306+H335</f>
        <v>414537459.94000006</v>
      </c>
    </row>
    <row r="306" spans="1:8" outlineLevel="1" x14ac:dyDescent="0.25">
      <c r="A306" s="51" t="s">
        <v>482</v>
      </c>
      <c r="B306" s="111" t="s">
        <v>483</v>
      </c>
      <c r="C306" s="111" t="s">
        <v>50</v>
      </c>
      <c r="D306" s="112">
        <f>SUM(D307:D334)</f>
        <v>313043977.69999999</v>
      </c>
      <c r="E306" s="112">
        <f>SUM(E307:E334)</f>
        <v>325830681.5</v>
      </c>
      <c r="F306" s="112">
        <f>SUM(F307:F334)</f>
        <v>271096729.74000001</v>
      </c>
      <c r="G306" s="112">
        <f>SUM(G307:G334)</f>
        <v>270742329.74000001</v>
      </c>
      <c r="H306" s="112">
        <f>SUM(H307:H334)</f>
        <v>320325146.34000009</v>
      </c>
    </row>
    <row r="307" spans="1:8" ht="38.25" outlineLevel="5" x14ac:dyDescent="0.25">
      <c r="A307" s="57" t="s">
        <v>484</v>
      </c>
      <c r="B307" s="106" t="s">
        <v>483</v>
      </c>
      <c r="C307" s="106" t="s">
        <v>485</v>
      </c>
      <c r="D307" s="109">
        <v>274400</v>
      </c>
      <c r="E307" s="107">
        <v>274400</v>
      </c>
      <c r="F307" s="108">
        <v>274400</v>
      </c>
      <c r="G307" s="108">
        <v>0</v>
      </c>
      <c r="H307" s="108">
        <v>274400</v>
      </c>
    </row>
    <row r="308" spans="1:8" ht="30.75" customHeight="1" outlineLevel="5" x14ac:dyDescent="0.25">
      <c r="A308" s="57" t="s">
        <v>486</v>
      </c>
      <c r="B308" s="106" t="s">
        <v>483</v>
      </c>
      <c r="C308" s="106" t="s">
        <v>487</v>
      </c>
      <c r="D308" s="109">
        <v>577700</v>
      </c>
      <c r="E308" s="107">
        <v>227700</v>
      </c>
      <c r="F308" s="108">
        <v>0</v>
      </c>
      <c r="G308" s="108">
        <v>0</v>
      </c>
      <c r="H308" s="108">
        <v>227700</v>
      </c>
    </row>
    <row r="309" spans="1:8" ht="63.75" outlineLevel="5" x14ac:dyDescent="0.25">
      <c r="A309" s="57" t="s">
        <v>55</v>
      </c>
      <c r="B309" s="106" t="s">
        <v>483</v>
      </c>
      <c r="C309" s="106" t="s">
        <v>488</v>
      </c>
      <c r="D309" s="109">
        <v>1104174.56</v>
      </c>
      <c r="E309" s="107">
        <v>1809000</v>
      </c>
      <c r="F309" s="108">
        <v>1405000</v>
      </c>
      <c r="G309" s="108">
        <v>1405000</v>
      </c>
      <c r="H309" s="108">
        <v>1401950.84</v>
      </c>
    </row>
    <row r="310" spans="1:8" ht="63.75" outlineLevel="5" x14ac:dyDescent="0.25">
      <c r="A310" s="57" t="s">
        <v>359</v>
      </c>
      <c r="B310" s="106" t="s">
        <v>483</v>
      </c>
      <c r="C310" s="106" t="s">
        <v>489</v>
      </c>
      <c r="D310" s="109">
        <v>568863.27</v>
      </c>
      <c r="E310" s="107">
        <v>472924.48</v>
      </c>
      <c r="F310" s="108">
        <v>354847.42</v>
      </c>
      <c r="G310" s="108">
        <v>354847.42</v>
      </c>
      <c r="H310" s="108">
        <v>472924.48</v>
      </c>
    </row>
    <row r="311" spans="1:8" outlineLevel="5" x14ac:dyDescent="0.25">
      <c r="A311" s="57" t="s">
        <v>430</v>
      </c>
      <c r="B311" s="106" t="s">
        <v>483</v>
      </c>
      <c r="C311" s="106" t="s">
        <v>490</v>
      </c>
      <c r="D311" s="109">
        <v>0</v>
      </c>
      <c r="E311" s="107">
        <v>772645.9</v>
      </c>
      <c r="F311" s="108">
        <v>772645.9</v>
      </c>
      <c r="G311" s="108">
        <v>772645.9</v>
      </c>
      <c r="H311" s="108">
        <v>772645.9</v>
      </c>
    </row>
    <row r="312" spans="1:8" ht="54" customHeight="1" outlineLevel="5" x14ac:dyDescent="0.25">
      <c r="A312" s="57" t="s">
        <v>369</v>
      </c>
      <c r="B312" s="106" t="s">
        <v>483</v>
      </c>
      <c r="C312" s="106" t="s">
        <v>491</v>
      </c>
      <c r="D312" s="109">
        <v>109162.08</v>
      </c>
      <c r="E312" s="107">
        <v>83457.259999999995</v>
      </c>
      <c r="F312" s="108">
        <v>62620.13</v>
      </c>
      <c r="G312" s="108">
        <v>62620.13</v>
      </c>
      <c r="H312" s="108">
        <v>83457.259999999995</v>
      </c>
    </row>
    <row r="313" spans="1:8" ht="40.5" customHeight="1" outlineLevel="5" x14ac:dyDescent="0.25">
      <c r="A313" s="57" t="s">
        <v>134</v>
      </c>
      <c r="B313" s="106" t="s">
        <v>483</v>
      </c>
      <c r="C313" s="106" t="s">
        <v>492</v>
      </c>
      <c r="D313" s="109">
        <v>103012259.97</v>
      </c>
      <c r="E313" s="107">
        <v>95634751.909999996</v>
      </c>
      <c r="F313" s="108">
        <v>84618847.209999993</v>
      </c>
      <c r="G313" s="108">
        <v>84618847.209999993</v>
      </c>
      <c r="H313" s="108">
        <v>95166083.709999993</v>
      </c>
    </row>
    <row r="314" spans="1:8" ht="16.5" customHeight="1" outlineLevel="5" x14ac:dyDescent="0.25">
      <c r="A314" s="57" t="s">
        <v>493</v>
      </c>
      <c r="B314" s="106" t="s">
        <v>483</v>
      </c>
      <c r="C314" s="106" t="s">
        <v>494</v>
      </c>
      <c r="D314" s="109">
        <v>0</v>
      </c>
      <c r="E314" s="107">
        <v>8000000</v>
      </c>
      <c r="F314" s="108">
        <v>8000000</v>
      </c>
      <c r="G314" s="108">
        <v>8000000</v>
      </c>
      <c r="H314" s="108">
        <v>8000000</v>
      </c>
    </row>
    <row r="315" spans="1:8" ht="25.5" outlineLevel="5" x14ac:dyDescent="0.25">
      <c r="A315" s="57" t="s">
        <v>138</v>
      </c>
      <c r="B315" s="106" t="s">
        <v>483</v>
      </c>
      <c r="C315" s="106" t="s">
        <v>495</v>
      </c>
      <c r="D315" s="109">
        <v>1000000</v>
      </c>
      <c r="E315" s="107">
        <v>0</v>
      </c>
      <c r="F315" s="108">
        <v>0</v>
      </c>
      <c r="G315" s="108">
        <v>0</v>
      </c>
      <c r="H315" s="108">
        <v>0</v>
      </c>
    </row>
    <row r="316" spans="1:8" ht="15.75" customHeight="1" outlineLevel="5" x14ac:dyDescent="0.25">
      <c r="A316" s="57" t="s">
        <v>140</v>
      </c>
      <c r="B316" s="110" t="s">
        <v>483</v>
      </c>
      <c r="C316" s="106" t="s">
        <v>496</v>
      </c>
      <c r="D316" s="109">
        <v>747555</v>
      </c>
      <c r="E316" s="107">
        <v>0</v>
      </c>
      <c r="F316" s="108">
        <v>0</v>
      </c>
      <c r="G316" s="108">
        <v>0</v>
      </c>
      <c r="H316" s="108">
        <v>0</v>
      </c>
    </row>
    <row r="317" spans="1:8" ht="63.75" outlineLevel="5" x14ac:dyDescent="0.25">
      <c r="A317" s="57" t="s">
        <v>55</v>
      </c>
      <c r="B317" s="106" t="s">
        <v>483</v>
      </c>
      <c r="C317" s="106" t="s">
        <v>497</v>
      </c>
      <c r="D317" s="109">
        <v>1059512.19</v>
      </c>
      <c r="E317" s="107">
        <v>1950000</v>
      </c>
      <c r="F317" s="108">
        <v>1717756.11</v>
      </c>
      <c r="G317" s="108">
        <v>1717756.11</v>
      </c>
      <c r="H317" s="108">
        <v>1720902.38</v>
      </c>
    </row>
    <row r="318" spans="1:8" ht="63.75" outlineLevel="5" x14ac:dyDescent="0.25">
      <c r="A318" s="57" t="s">
        <v>359</v>
      </c>
      <c r="B318" s="106" t="s">
        <v>483</v>
      </c>
      <c r="C318" s="106" t="s">
        <v>498</v>
      </c>
      <c r="D318" s="109">
        <v>10065866</v>
      </c>
      <c r="E318" s="107">
        <v>10700304.210000001</v>
      </c>
      <c r="F318" s="108">
        <v>7133536.1399999997</v>
      </c>
      <c r="G318" s="108">
        <v>7133536.1399999997</v>
      </c>
      <c r="H318" s="108">
        <v>10700304.210000001</v>
      </c>
    </row>
    <row r="319" spans="1:8" ht="51" outlineLevel="5" x14ac:dyDescent="0.25">
      <c r="A319" s="57" t="s">
        <v>369</v>
      </c>
      <c r="B319" s="106" t="s">
        <v>483</v>
      </c>
      <c r="C319" s="106" t="s">
        <v>499</v>
      </c>
      <c r="D319" s="109">
        <v>1931590.5</v>
      </c>
      <c r="E319" s="107">
        <v>1888288.98</v>
      </c>
      <c r="F319" s="108">
        <v>1258859.31</v>
      </c>
      <c r="G319" s="108">
        <v>1258859.31</v>
      </c>
      <c r="H319" s="108">
        <v>1888288.98</v>
      </c>
    </row>
    <row r="320" spans="1:8" ht="76.5" outlineLevel="5" x14ac:dyDescent="0.25">
      <c r="A320" s="57" t="s">
        <v>500</v>
      </c>
      <c r="B320" s="106" t="s">
        <v>483</v>
      </c>
      <c r="C320" s="106" t="s">
        <v>501</v>
      </c>
      <c r="D320" s="109">
        <v>151124.22</v>
      </c>
      <c r="E320" s="107">
        <v>0</v>
      </c>
      <c r="F320" s="108">
        <v>0</v>
      </c>
      <c r="G320" s="108">
        <v>0</v>
      </c>
      <c r="H320" s="108">
        <v>0</v>
      </c>
    </row>
    <row r="321" spans="1:8" ht="89.25" outlineLevel="5" x14ac:dyDescent="0.25">
      <c r="A321" s="57" t="s">
        <v>502</v>
      </c>
      <c r="B321" s="106" t="s">
        <v>483</v>
      </c>
      <c r="C321" s="106" t="s">
        <v>503</v>
      </c>
      <c r="D321" s="109">
        <v>2350000</v>
      </c>
      <c r="E321" s="107">
        <v>0</v>
      </c>
      <c r="F321" s="108">
        <v>0</v>
      </c>
      <c r="G321" s="108">
        <v>0</v>
      </c>
      <c r="H321" s="108">
        <v>0</v>
      </c>
    </row>
    <row r="322" spans="1:8" ht="63.75" outlineLevel="5" x14ac:dyDescent="0.25">
      <c r="A322" s="57" t="s">
        <v>504</v>
      </c>
      <c r="B322" s="106" t="s">
        <v>483</v>
      </c>
      <c r="C322" s="106" t="s">
        <v>505</v>
      </c>
      <c r="D322" s="109">
        <v>29000</v>
      </c>
      <c r="E322" s="107">
        <v>0</v>
      </c>
      <c r="F322" s="108">
        <v>0</v>
      </c>
      <c r="G322" s="108">
        <v>0</v>
      </c>
      <c r="H322" s="108">
        <v>0</v>
      </c>
    </row>
    <row r="323" spans="1:8" ht="39.75" customHeight="1" outlineLevel="5" x14ac:dyDescent="0.25">
      <c r="A323" s="57" t="s">
        <v>134</v>
      </c>
      <c r="B323" s="106" t="s">
        <v>483</v>
      </c>
      <c r="C323" s="106" t="s">
        <v>506</v>
      </c>
      <c r="D323" s="109">
        <v>138819884.71000001</v>
      </c>
      <c r="E323" s="107">
        <v>143750173.22</v>
      </c>
      <c r="F323" s="108">
        <v>118270635.31999999</v>
      </c>
      <c r="G323" s="108">
        <v>118270635.31999999</v>
      </c>
      <c r="H323" s="108">
        <v>142868290.27000001</v>
      </c>
    </row>
    <row r="324" spans="1:8" ht="25.5" outlineLevel="5" x14ac:dyDescent="0.25">
      <c r="A324" s="57" t="s">
        <v>507</v>
      </c>
      <c r="B324" s="106" t="s">
        <v>483</v>
      </c>
      <c r="C324" s="106" t="s">
        <v>508</v>
      </c>
      <c r="D324" s="109">
        <v>20249200</v>
      </c>
      <c r="E324" s="107">
        <v>16437640.699999999</v>
      </c>
      <c r="F324" s="108">
        <v>12890000</v>
      </c>
      <c r="G324" s="108">
        <v>12810000</v>
      </c>
      <c r="H324" s="108">
        <v>12810000</v>
      </c>
    </row>
    <row r="325" spans="1:8" ht="25.5" outlineLevel="5" x14ac:dyDescent="0.25">
      <c r="A325" s="57" t="s">
        <v>138</v>
      </c>
      <c r="B325" s="106" t="s">
        <v>483</v>
      </c>
      <c r="C325" s="106" t="s">
        <v>509</v>
      </c>
      <c r="D325" s="109">
        <v>539000</v>
      </c>
      <c r="E325" s="107">
        <v>0</v>
      </c>
      <c r="F325" s="108">
        <v>0</v>
      </c>
      <c r="G325" s="108">
        <v>0</v>
      </c>
      <c r="H325" s="108">
        <v>0</v>
      </c>
    </row>
    <row r="326" spans="1:8" ht="25.5" outlineLevel="5" x14ac:dyDescent="0.25">
      <c r="A326" s="57" t="s">
        <v>140</v>
      </c>
      <c r="B326" s="106" t="s">
        <v>483</v>
      </c>
      <c r="C326" s="106" t="s">
        <v>510</v>
      </c>
      <c r="D326" s="109">
        <v>2999999</v>
      </c>
      <c r="E326" s="107">
        <v>915235.42</v>
      </c>
      <c r="F326" s="108">
        <v>0</v>
      </c>
      <c r="G326" s="108">
        <v>0</v>
      </c>
      <c r="H326" s="108">
        <v>915235.42</v>
      </c>
    </row>
    <row r="327" spans="1:8" ht="25.5" outlineLevel="5" x14ac:dyDescent="0.25">
      <c r="A327" s="57" t="s">
        <v>511</v>
      </c>
      <c r="B327" s="106" t="s">
        <v>483</v>
      </c>
      <c r="C327" s="106" t="s">
        <v>512</v>
      </c>
      <c r="D327" s="109">
        <v>0</v>
      </c>
      <c r="E327" s="107">
        <v>11023017.91</v>
      </c>
      <c r="F327" s="108">
        <v>11023017.91</v>
      </c>
      <c r="G327" s="108">
        <v>11023017.91</v>
      </c>
      <c r="H327" s="108">
        <v>11023017.91</v>
      </c>
    </row>
    <row r="328" spans="1:8" ht="38.25" outlineLevel="5" x14ac:dyDescent="0.25">
      <c r="A328" s="57" t="s">
        <v>513</v>
      </c>
      <c r="B328" s="106" t="s">
        <v>483</v>
      </c>
      <c r="C328" s="106" t="s">
        <v>514</v>
      </c>
      <c r="D328" s="109">
        <v>0</v>
      </c>
      <c r="E328" s="107">
        <v>693714.69</v>
      </c>
      <c r="F328" s="108">
        <v>0</v>
      </c>
      <c r="G328" s="108">
        <v>0</v>
      </c>
      <c r="H328" s="108">
        <v>693714.69</v>
      </c>
    </row>
    <row r="329" spans="1:8" ht="25.5" outlineLevel="5" x14ac:dyDescent="0.25">
      <c r="A329" s="57" t="s">
        <v>511</v>
      </c>
      <c r="B329" s="106" t="s">
        <v>483</v>
      </c>
      <c r="C329" s="106" t="s">
        <v>515</v>
      </c>
      <c r="D329" s="109">
        <v>0</v>
      </c>
      <c r="E329" s="107">
        <v>3931049.89</v>
      </c>
      <c r="F329" s="108">
        <v>0</v>
      </c>
      <c r="G329" s="108">
        <v>0</v>
      </c>
      <c r="H329" s="108">
        <v>3931049.89</v>
      </c>
    </row>
    <row r="330" spans="1:8" outlineLevel="5" x14ac:dyDescent="0.25">
      <c r="A330" s="57" t="s">
        <v>430</v>
      </c>
      <c r="B330" s="106" t="s">
        <v>483</v>
      </c>
      <c r="C330" s="106" t="s">
        <v>516</v>
      </c>
      <c r="D330" s="109">
        <v>63398.69</v>
      </c>
      <c r="E330" s="107">
        <v>0</v>
      </c>
      <c r="F330" s="108">
        <v>0</v>
      </c>
      <c r="G330" s="108">
        <v>0</v>
      </c>
      <c r="H330" s="108">
        <v>0</v>
      </c>
    </row>
    <row r="331" spans="1:8" ht="63.75" outlineLevel="5" x14ac:dyDescent="0.25">
      <c r="A331" s="57" t="s">
        <v>55</v>
      </c>
      <c r="B331" s="110" t="s">
        <v>483</v>
      </c>
      <c r="C331" s="106" t="s">
        <v>517</v>
      </c>
      <c r="D331" s="109">
        <v>147169.42000000001</v>
      </c>
      <c r="E331" s="107">
        <v>545000</v>
      </c>
      <c r="F331" s="107">
        <v>545000</v>
      </c>
      <c r="G331" s="107">
        <v>545000</v>
      </c>
      <c r="H331" s="108">
        <v>615803.47</v>
      </c>
    </row>
    <row r="332" spans="1:8" ht="40.5" customHeight="1" outlineLevel="5" x14ac:dyDescent="0.25">
      <c r="A332" s="57" t="s">
        <v>134</v>
      </c>
      <c r="B332" s="110" t="s">
        <v>483</v>
      </c>
      <c r="C332" s="106" t="s">
        <v>518</v>
      </c>
      <c r="D332" s="109">
        <v>26780185.550000001</v>
      </c>
      <c r="E332" s="107">
        <v>26721376.93</v>
      </c>
      <c r="F332" s="107">
        <v>22769564.289999999</v>
      </c>
      <c r="G332" s="107">
        <v>22769564.289999999</v>
      </c>
      <c r="H332" s="108">
        <v>26759376.93</v>
      </c>
    </row>
    <row r="333" spans="1:8" ht="102" outlineLevel="5" x14ac:dyDescent="0.25">
      <c r="A333" s="57" t="s">
        <v>63</v>
      </c>
      <c r="B333" s="106" t="s">
        <v>483</v>
      </c>
      <c r="C333" s="106" t="s">
        <v>161</v>
      </c>
      <c r="D333" s="109">
        <v>209517.83</v>
      </c>
      <c r="E333" s="107">
        <v>0</v>
      </c>
      <c r="F333" s="108">
        <v>0</v>
      </c>
      <c r="G333" s="108">
        <v>0</v>
      </c>
      <c r="H333" s="108">
        <v>0</v>
      </c>
    </row>
    <row r="334" spans="1:8" ht="89.25" outlineLevel="5" x14ac:dyDescent="0.25">
      <c r="A334" s="57" t="s">
        <v>82</v>
      </c>
      <c r="B334" s="106" t="s">
        <v>483</v>
      </c>
      <c r="C334" s="106" t="s">
        <v>162</v>
      </c>
      <c r="D334" s="109">
        <v>254414.71</v>
      </c>
      <c r="E334" s="107">
        <v>0</v>
      </c>
      <c r="F334" s="108">
        <v>0</v>
      </c>
      <c r="G334" s="108">
        <v>0</v>
      </c>
      <c r="H334" s="108">
        <v>0</v>
      </c>
    </row>
    <row r="335" spans="1:8" ht="25.5" outlineLevel="1" x14ac:dyDescent="0.25">
      <c r="A335" s="51" t="s">
        <v>519</v>
      </c>
      <c r="B335" s="111" t="s">
        <v>520</v>
      </c>
      <c r="C335" s="111" t="s">
        <v>50</v>
      </c>
      <c r="D335" s="112">
        <f>SUM(D336:D344)</f>
        <v>62802245.530000009</v>
      </c>
      <c r="E335" s="112">
        <f>SUM(E336:E344)</f>
        <v>94830215.829999998</v>
      </c>
      <c r="F335" s="112">
        <f>SUM(F336:F344)</f>
        <v>75324550.600000009</v>
      </c>
      <c r="G335" s="112">
        <f>SUM(G336:G344)</f>
        <v>75324550.600000009</v>
      </c>
      <c r="H335" s="112">
        <f>SUM(H336:H344)</f>
        <v>94212313.599999994</v>
      </c>
    </row>
    <row r="336" spans="1:8" ht="38.25" outlineLevel="5" x14ac:dyDescent="0.25">
      <c r="A336" s="57" t="s">
        <v>521</v>
      </c>
      <c r="B336" s="106" t="s">
        <v>520</v>
      </c>
      <c r="C336" s="106" t="s">
        <v>522</v>
      </c>
      <c r="D336" s="109">
        <v>13712750</v>
      </c>
      <c r="E336" s="107">
        <v>42918000</v>
      </c>
      <c r="F336" s="108">
        <v>33407591.09</v>
      </c>
      <c r="G336" s="108">
        <v>33407591.09</v>
      </c>
      <c r="H336" s="108">
        <v>42918000</v>
      </c>
    </row>
    <row r="337" spans="1:8" ht="63.75" outlineLevel="5" x14ac:dyDescent="0.25">
      <c r="A337" s="54" t="s">
        <v>55</v>
      </c>
      <c r="B337" s="113" t="s">
        <v>520</v>
      </c>
      <c r="C337" s="113" t="s">
        <v>523</v>
      </c>
      <c r="D337" s="109">
        <v>565076.85</v>
      </c>
      <c r="E337" s="107">
        <v>700000</v>
      </c>
      <c r="F337" s="108">
        <v>350000</v>
      </c>
      <c r="G337" s="108">
        <v>350000</v>
      </c>
      <c r="H337" s="108">
        <v>315561.28999999998</v>
      </c>
    </row>
    <row r="338" spans="1:8" ht="41.25" customHeight="1" outlineLevel="5" x14ac:dyDescent="0.25">
      <c r="A338" s="54" t="s">
        <v>134</v>
      </c>
      <c r="B338" s="113" t="s">
        <v>520</v>
      </c>
      <c r="C338" s="113" t="s">
        <v>524</v>
      </c>
      <c r="D338" s="109">
        <v>27146960.469999999</v>
      </c>
      <c r="E338" s="107">
        <v>29161047.059999999</v>
      </c>
      <c r="F338" s="108">
        <v>24124087.960000001</v>
      </c>
      <c r="G338" s="108">
        <v>24124087.960000001</v>
      </c>
      <c r="H338" s="108">
        <v>29161047.059999999</v>
      </c>
    </row>
    <row r="339" spans="1:8" ht="63.75" outlineLevel="5" x14ac:dyDescent="0.25">
      <c r="A339" s="57" t="s">
        <v>55</v>
      </c>
      <c r="B339" s="106" t="s">
        <v>520</v>
      </c>
      <c r="C339" s="106" t="s">
        <v>525</v>
      </c>
      <c r="D339" s="109">
        <v>131024.49</v>
      </c>
      <c r="E339" s="107">
        <v>405000</v>
      </c>
      <c r="F339" s="108">
        <v>232498.78</v>
      </c>
      <c r="G339" s="108">
        <v>232498.78</v>
      </c>
      <c r="H339" s="108">
        <v>229008.48</v>
      </c>
    </row>
    <row r="340" spans="1:8" ht="42" customHeight="1" outlineLevel="5" x14ac:dyDescent="0.25">
      <c r="A340" s="57" t="s">
        <v>134</v>
      </c>
      <c r="B340" s="106" t="s">
        <v>520</v>
      </c>
      <c r="C340" s="106" t="s">
        <v>526</v>
      </c>
      <c r="D340" s="109">
        <v>20653196.34</v>
      </c>
      <c r="E340" s="107">
        <v>20440377.77</v>
      </c>
      <c r="F340" s="108">
        <v>17090802.77</v>
      </c>
      <c r="G340" s="108">
        <v>17090802.77</v>
      </c>
      <c r="H340" s="108">
        <v>20440377.77</v>
      </c>
    </row>
    <row r="341" spans="1:8" ht="38.25" outlineLevel="5" x14ac:dyDescent="0.25">
      <c r="A341" s="57" t="s">
        <v>451</v>
      </c>
      <c r="B341" s="106" t="s">
        <v>520</v>
      </c>
      <c r="C341" s="106" t="s">
        <v>527</v>
      </c>
      <c r="D341" s="109">
        <v>420000</v>
      </c>
      <c r="E341" s="107">
        <v>1086221</v>
      </c>
      <c r="F341" s="108">
        <v>0</v>
      </c>
      <c r="G341" s="108">
        <v>0</v>
      </c>
      <c r="H341" s="108">
        <v>1028749</v>
      </c>
    </row>
    <row r="342" spans="1:8" ht="119.25" customHeight="1" outlineLevel="5" x14ac:dyDescent="0.25">
      <c r="A342" s="57" t="s">
        <v>61</v>
      </c>
      <c r="B342" s="106" t="s">
        <v>520</v>
      </c>
      <c r="C342" s="106" t="s">
        <v>163</v>
      </c>
      <c r="D342" s="109">
        <v>0</v>
      </c>
      <c r="E342" s="107">
        <v>119570</v>
      </c>
      <c r="F342" s="108">
        <v>119570</v>
      </c>
      <c r="G342" s="108">
        <v>119570</v>
      </c>
      <c r="H342" s="108">
        <v>119570</v>
      </c>
    </row>
    <row r="343" spans="1:8" ht="102" outlineLevel="5" x14ac:dyDescent="0.25">
      <c r="A343" s="57" t="s">
        <v>63</v>
      </c>
      <c r="B343" s="106" t="s">
        <v>520</v>
      </c>
      <c r="C343" s="106" t="s">
        <v>161</v>
      </c>
      <c r="D343" s="109">
        <v>59862.06</v>
      </c>
      <c r="E343" s="107">
        <v>0</v>
      </c>
      <c r="F343" s="108">
        <v>0</v>
      </c>
      <c r="G343" s="108">
        <v>0</v>
      </c>
      <c r="H343" s="108">
        <v>0</v>
      </c>
    </row>
    <row r="344" spans="1:8" ht="89.25" outlineLevel="5" x14ac:dyDescent="0.25">
      <c r="A344" s="57" t="s">
        <v>82</v>
      </c>
      <c r="B344" s="106" t="s">
        <v>520</v>
      </c>
      <c r="C344" s="106" t="s">
        <v>162</v>
      </c>
      <c r="D344" s="109">
        <v>113375.32</v>
      </c>
      <c r="E344" s="107">
        <v>0</v>
      </c>
      <c r="F344" s="108">
        <v>0</v>
      </c>
      <c r="G344" s="108">
        <v>0</v>
      </c>
      <c r="H344" s="108">
        <v>0</v>
      </c>
    </row>
    <row r="345" spans="1:8" x14ac:dyDescent="0.25">
      <c r="A345" s="51" t="s">
        <v>528</v>
      </c>
      <c r="B345" s="111" t="s">
        <v>529</v>
      </c>
      <c r="C345" s="111" t="s">
        <v>50</v>
      </c>
      <c r="D345" s="112">
        <f>D346+D348+D356+D363</f>
        <v>124101548.74000001</v>
      </c>
      <c r="E345" s="112">
        <f>E346+E348+E356+E363</f>
        <v>125626949.22</v>
      </c>
      <c r="F345" s="112">
        <f>F346+F348+F356+F363</f>
        <v>86752420.379999995</v>
      </c>
      <c r="G345" s="112">
        <f>G346+G348+G356+G363</f>
        <v>84700877.159999996</v>
      </c>
      <c r="H345" s="112">
        <f>H346+H348+H356+H363</f>
        <v>125818949.22</v>
      </c>
    </row>
    <row r="346" spans="1:8" outlineLevel="1" x14ac:dyDescent="0.25">
      <c r="A346" s="51" t="s">
        <v>530</v>
      </c>
      <c r="B346" s="111" t="s">
        <v>531</v>
      </c>
      <c r="C346" s="111" t="s">
        <v>50</v>
      </c>
      <c r="D346" s="112">
        <f>D347</f>
        <v>7714835.2400000002</v>
      </c>
      <c r="E346" s="112">
        <f>E347</f>
        <v>8353005.3600000003</v>
      </c>
      <c r="F346" s="112">
        <f>F347</f>
        <v>7060041.2400000002</v>
      </c>
      <c r="G346" s="112">
        <f>G347</f>
        <v>7060041.2400000002</v>
      </c>
      <c r="H346" s="112">
        <f>H347</f>
        <v>8545005.3599999994</v>
      </c>
    </row>
    <row r="347" spans="1:8" ht="15" customHeight="1" outlineLevel="5" x14ac:dyDescent="0.25">
      <c r="A347" s="57" t="s">
        <v>532</v>
      </c>
      <c r="B347" s="106" t="s">
        <v>531</v>
      </c>
      <c r="C347" s="106" t="s">
        <v>533</v>
      </c>
      <c r="D347" s="109">
        <v>7714835.2400000002</v>
      </c>
      <c r="E347" s="107">
        <v>8353005.3600000003</v>
      </c>
      <c r="F347" s="108">
        <v>7060041.2400000002</v>
      </c>
      <c r="G347" s="108">
        <v>7060041.2400000002</v>
      </c>
      <c r="H347" s="108">
        <v>8545005.3599999994</v>
      </c>
    </row>
    <row r="348" spans="1:8" outlineLevel="1" x14ac:dyDescent="0.25">
      <c r="A348" s="51" t="s">
        <v>534</v>
      </c>
      <c r="B348" s="111" t="s">
        <v>535</v>
      </c>
      <c r="C348" s="111" t="s">
        <v>50</v>
      </c>
      <c r="D348" s="112">
        <f>SUM(D349:D355)</f>
        <v>13666441.75</v>
      </c>
      <c r="E348" s="112">
        <f>SUM(E349:E355)</f>
        <v>14528685</v>
      </c>
      <c r="F348" s="112">
        <f>SUM(F349:F355)</f>
        <v>9951641.7599999998</v>
      </c>
      <c r="G348" s="112">
        <f>SUM(G349:G355)</f>
        <v>9357462.9600000009</v>
      </c>
      <c r="H348" s="112">
        <f>SUM(H349:H355)</f>
        <v>14528685</v>
      </c>
    </row>
    <row r="349" spans="1:8" ht="38.25" outlineLevel="5" x14ac:dyDescent="0.25">
      <c r="A349" s="57" t="s">
        <v>536</v>
      </c>
      <c r="B349" s="106" t="s">
        <v>535</v>
      </c>
      <c r="C349" s="106" t="s">
        <v>537</v>
      </c>
      <c r="D349" s="109">
        <v>303300</v>
      </c>
      <c r="E349" s="107">
        <v>497800</v>
      </c>
      <c r="F349" s="108">
        <v>487597.76</v>
      </c>
      <c r="G349" s="108">
        <v>487597.76</v>
      </c>
      <c r="H349" s="108">
        <v>497800</v>
      </c>
    </row>
    <row r="350" spans="1:8" ht="63.75" outlineLevel="5" x14ac:dyDescent="0.25">
      <c r="A350" s="61" t="s">
        <v>538</v>
      </c>
      <c r="B350" s="106" t="s">
        <v>535</v>
      </c>
      <c r="C350" s="110" t="s">
        <v>539</v>
      </c>
      <c r="D350" s="109">
        <v>0</v>
      </c>
      <c r="E350" s="107">
        <v>304500</v>
      </c>
      <c r="F350" s="108">
        <v>228375</v>
      </c>
      <c r="G350" s="108">
        <v>228375</v>
      </c>
      <c r="H350" s="108">
        <v>304500</v>
      </c>
    </row>
    <row r="351" spans="1:8" ht="76.5" outlineLevel="5" x14ac:dyDescent="0.25">
      <c r="A351" s="57" t="s">
        <v>540</v>
      </c>
      <c r="B351" s="106" t="s">
        <v>535</v>
      </c>
      <c r="C351" s="106" t="s">
        <v>541</v>
      </c>
      <c r="D351" s="109">
        <v>1782622.94</v>
      </c>
      <c r="E351" s="107">
        <v>1650600</v>
      </c>
      <c r="F351" s="108">
        <v>1186700</v>
      </c>
      <c r="G351" s="108">
        <v>1170744.7</v>
      </c>
      <c r="H351" s="108">
        <v>1650600</v>
      </c>
    </row>
    <row r="352" spans="1:8" ht="76.5" outlineLevel="5" x14ac:dyDescent="0.25">
      <c r="A352" s="57" t="s">
        <v>542</v>
      </c>
      <c r="B352" s="106" t="s">
        <v>535</v>
      </c>
      <c r="C352" s="106" t="s">
        <v>543</v>
      </c>
      <c r="D352" s="109">
        <v>58385</v>
      </c>
      <c r="E352" s="107">
        <v>58385</v>
      </c>
      <c r="F352" s="108">
        <v>48969</v>
      </c>
      <c r="G352" s="108">
        <v>48969</v>
      </c>
      <c r="H352" s="108">
        <v>58385</v>
      </c>
    </row>
    <row r="353" spans="1:8" ht="128.25" customHeight="1" outlineLevel="5" x14ac:dyDescent="0.25">
      <c r="A353" s="57" t="s">
        <v>544</v>
      </c>
      <c r="B353" s="106" t="s">
        <v>535</v>
      </c>
      <c r="C353" s="106" t="s">
        <v>545</v>
      </c>
      <c r="D353" s="109">
        <v>304814.62</v>
      </c>
      <c r="E353" s="107">
        <v>0</v>
      </c>
      <c r="F353" s="108">
        <v>0</v>
      </c>
      <c r="G353" s="108">
        <v>0</v>
      </c>
      <c r="H353" s="108">
        <v>0</v>
      </c>
    </row>
    <row r="354" spans="1:8" ht="168.75" customHeight="1" outlineLevel="5" x14ac:dyDescent="0.25">
      <c r="A354" s="57" t="s">
        <v>546</v>
      </c>
      <c r="B354" s="106" t="s">
        <v>535</v>
      </c>
      <c r="C354" s="106" t="s">
        <v>547</v>
      </c>
      <c r="D354" s="109">
        <v>905549.1</v>
      </c>
      <c r="E354" s="107">
        <v>0</v>
      </c>
      <c r="F354" s="108">
        <v>0</v>
      </c>
      <c r="G354" s="108">
        <v>0</v>
      </c>
      <c r="H354" s="108">
        <v>0</v>
      </c>
    </row>
    <row r="355" spans="1:8" ht="193.5" customHeight="1" outlineLevel="5" x14ac:dyDescent="0.25">
      <c r="A355" s="57" t="s">
        <v>548</v>
      </c>
      <c r="B355" s="106" t="s">
        <v>535</v>
      </c>
      <c r="C355" s="106" t="s">
        <v>549</v>
      </c>
      <c r="D355" s="109">
        <v>10311770.09</v>
      </c>
      <c r="E355" s="107">
        <v>12017400</v>
      </c>
      <c r="F355" s="108">
        <v>8000000</v>
      </c>
      <c r="G355" s="108">
        <v>7421776.5</v>
      </c>
      <c r="H355" s="108">
        <v>12017400</v>
      </c>
    </row>
    <row r="356" spans="1:8" outlineLevel="1" x14ac:dyDescent="0.25">
      <c r="A356" s="51" t="s">
        <v>550</v>
      </c>
      <c r="B356" s="111" t="s">
        <v>551</v>
      </c>
      <c r="C356" s="111" t="s">
        <v>50</v>
      </c>
      <c r="D356" s="112">
        <f>SUM(D357:D362)</f>
        <v>83789102.719999999</v>
      </c>
      <c r="E356" s="112">
        <f>SUM(E357:E362)</f>
        <v>85980200</v>
      </c>
      <c r="F356" s="112">
        <f>SUM(F357:F362)</f>
        <v>55702575.239999995</v>
      </c>
      <c r="G356" s="112">
        <f>SUM(G357:G362)</f>
        <v>55064774.419999994</v>
      </c>
      <c r="H356" s="112">
        <f>SUM(H357:H362)</f>
        <v>85980200</v>
      </c>
    </row>
    <row r="357" spans="1:8" ht="127.5" outlineLevel="5" x14ac:dyDescent="0.25">
      <c r="A357" s="57" t="s">
        <v>552</v>
      </c>
      <c r="B357" s="106" t="s">
        <v>551</v>
      </c>
      <c r="C357" s="106" t="s">
        <v>553</v>
      </c>
      <c r="D357" s="109">
        <v>660363.80000000005</v>
      </c>
      <c r="E357" s="107">
        <v>801700</v>
      </c>
      <c r="F357" s="108">
        <v>570010.75</v>
      </c>
      <c r="G357" s="108">
        <v>555387.66</v>
      </c>
      <c r="H357" s="108">
        <v>801700</v>
      </c>
    </row>
    <row r="358" spans="1:8" ht="76.5" outlineLevel="5" x14ac:dyDescent="0.25">
      <c r="A358" s="57" t="s">
        <v>554</v>
      </c>
      <c r="B358" s="106" t="s">
        <v>551</v>
      </c>
      <c r="C358" s="106" t="s">
        <v>555</v>
      </c>
      <c r="D358" s="109">
        <v>27900619.510000002</v>
      </c>
      <c r="E358" s="107">
        <v>32068200</v>
      </c>
      <c r="F358" s="108">
        <v>22091440.449999999</v>
      </c>
      <c r="G358" s="108">
        <v>21959355.260000002</v>
      </c>
      <c r="H358" s="108">
        <v>32068200</v>
      </c>
    </row>
    <row r="359" spans="1:8" ht="51" outlineLevel="5" x14ac:dyDescent="0.25">
      <c r="A359" s="57" t="s">
        <v>556</v>
      </c>
      <c r="B359" s="106" t="s">
        <v>551</v>
      </c>
      <c r="C359" s="106" t="s">
        <v>557</v>
      </c>
      <c r="D359" s="109">
        <v>35057560.060000002</v>
      </c>
      <c r="E359" s="107">
        <v>43317800</v>
      </c>
      <c r="F359" s="108">
        <v>27450150.039999999</v>
      </c>
      <c r="G359" s="108">
        <v>27065426.550000001</v>
      </c>
      <c r="H359" s="108">
        <v>43317800</v>
      </c>
    </row>
    <row r="360" spans="1:8" ht="78.75" customHeight="1" outlineLevel="5" x14ac:dyDescent="0.25">
      <c r="A360" s="57" t="s">
        <v>558</v>
      </c>
      <c r="B360" s="106" t="s">
        <v>551</v>
      </c>
      <c r="C360" s="106" t="s">
        <v>559</v>
      </c>
      <c r="D360" s="109">
        <v>74094.23</v>
      </c>
      <c r="E360" s="107">
        <v>74100</v>
      </c>
      <c r="F360" s="108">
        <v>61750</v>
      </c>
      <c r="G360" s="108">
        <v>60320.3</v>
      </c>
      <c r="H360" s="108">
        <v>74100</v>
      </c>
    </row>
    <row r="361" spans="1:8" ht="63.75" outlineLevel="5" x14ac:dyDescent="0.25">
      <c r="A361" s="57" t="s">
        <v>560</v>
      </c>
      <c r="B361" s="110" t="s">
        <v>551</v>
      </c>
      <c r="C361" s="106" t="s">
        <v>561</v>
      </c>
      <c r="D361" s="109">
        <v>19466014</v>
      </c>
      <c r="E361" s="107">
        <v>7922400</v>
      </c>
      <c r="F361" s="108">
        <v>4254239.6399999997</v>
      </c>
      <c r="G361" s="108">
        <v>4254239.6399999997</v>
      </c>
      <c r="H361" s="108">
        <v>7922400</v>
      </c>
    </row>
    <row r="362" spans="1:8" ht="76.5" outlineLevel="5" x14ac:dyDescent="0.25">
      <c r="A362" s="57" t="s">
        <v>562</v>
      </c>
      <c r="B362" s="106">
        <v>1004</v>
      </c>
      <c r="C362" s="106" t="s">
        <v>563</v>
      </c>
      <c r="D362" s="109">
        <v>630451.12</v>
      </c>
      <c r="E362" s="107">
        <v>1796000</v>
      </c>
      <c r="F362" s="108">
        <v>1274984.3600000001</v>
      </c>
      <c r="G362" s="108">
        <v>1170045.01</v>
      </c>
      <c r="H362" s="108">
        <v>1796000</v>
      </c>
    </row>
    <row r="363" spans="1:8" ht="33" customHeight="1" outlineLevel="1" x14ac:dyDescent="0.25">
      <c r="A363" s="51" t="s">
        <v>564</v>
      </c>
      <c r="B363" s="111" t="s">
        <v>565</v>
      </c>
      <c r="C363" s="111" t="s">
        <v>50</v>
      </c>
      <c r="D363" s="112">
        <f>SUM(D364:D368)</f>
        <v>18931169.030000001</v>
      </c>
      <c r="E363" s="112">
        <f>SUM(E364:E368)</f>
        <v>16765058.859999999</v>
      </c>
      <c r="F363" s="112">
        <f>SUM(F364:F368)</f>
        <v>14038162.140000001</v>
      </c>
      <c r="G363" s="112">
        <f>SUM(G364:G368)</f>
        <v>13218598.539999999</v>
      </c>
      <c r="H363" s="112">
        <f>SUM(H364:H368)</f>
        <v>16765058.859999999</v>
      </c>
    </row>
    <row r="364" spans="1:8" ht="42.75" customHeight="1" outlineLevel="1" x14ac:dyDescent="0.25">
      <c r="A364" s="69" t="s">
        <v>566</v>
      </c>
      <c r="B364" s="113" t="s">
        <v>565</v>
      </c>
      <c r="C364" s="113" t="s">
        <v>567</v>
      </c>
      <c r="D364" s="107">
        <v>1751300</v>
      </c>
      <c r="E364" s="107">
        <v>1166000</v>
      </c>
      <c r="F364" s="107">
        <v>1166000</v>
      </c>
      <c r="G364" s="107">
        <v>956609</v>
      </c>
      <c r="H364" s="108">
        <v>1166000</v>
      </c>
    </row>
    <row r="365" spans="1:8" ht="38.25" outlineLevel="5" x14ac:dyDescent="0.25">
      <c r="A365" s="66" t="s">
        <v>566</v>
      </c>
      <c r="B365" s="106" t="s">
        <v>565</v>
      </c>
      <c r="C365" s="106" t="s">
        <v>568</v>
      </c>
      <c r="D365" s="109">
        <v>670470.91</v>
      </c>
      <c r="E365" s="107">
        <v>1387599.86</v>
      </c>
      <c r="F365" s="108">
        <v>1387599.86</v>
      </c>
      <c r="G365" s="108">
        <v>1387599.86</v>
      </c>
      <c r="H365" s="108">
        <v>1387599.86</v>
      </c>
    </row>
    <row r="366" spans="1:8" ht="102" outlineLevel="5" x14ac:dyDescent="0.25">
      <c r="A366" s="66" t="s">
        <v>569</v>
      </c>
      <c r="B366" s="106" t="s">
        <v>565</v>
      </c>
      <c r="C366" s="106" t="s">
        <v>570</v>
      </c>
      <c r="D366" s="109">
        <v>12954695.279999999</v>
      </c>
      <c r="E366" s="115">
        <v>10632657</v>
      </c>
      <c r="F366" s="108">
        <v>8442751.4000000004</v>
      </c>
      <c r="G366" s="108">
        <v>7928034.6799999997</v>
      </c>
      <c r="H366" s="108">
        <v>10632657</v>
      </c>
    </row>
    <row r="367" spans="1:8" ht="102" outlineLevel="5" x14ac:dyDescent="0.25">
      <c r="A367" s="66" t="s">
        <v>571</v>
      </c>
      <c r="B367" s="106" t="s">
        <v>565</v>
      </c>
      <c r="C367" s="106" t="s">
        <v>572</v>
      </c>
      <c r="D367" s="109">
        <v>540900</v>
      </c>
      <c r="E367" s="115">
        <v>540900</v>
      </c>
      <c r="F367" s="108">
        <v>460908</v>
      </c>
      <c r="G367" s="108">
        <v>421991.62</v>
      </c>
      <c r="H367" s="108">
        <v>540900</v>
      </c>
    </row>
    <row r="368" spans="1:8" ht="51" outlineLevel="5" x14ac:dyDescent="0.25">
      <c r="A368" s="66" t="s">
        <v>573</v>
      </c>
      <c r="B368" s="106" t="s">
        <v>565</v>
      </c>
      <c r="C368" s="106" t="s">
        <v>574</v>
      </c>
      <c r="D368" s="109">
        <v>3013802.84</v>
      </c>
      <c r="E368" s="115">
        <v>3037902</v>
      </c>
      <c r="F368" s="108">
        <v>2580902.88</v>
      </c>
      <c r="G368" s="108">
        <v>2524363.38</v>
      </c>
      <c r="H368" s="108">
        <v>3037902</v>
      </c>
    </row>
    <row r="369" spans="1:8" x14ac:dyDescent="0.25">
      <c r="A369" s="51" t="s">
        <v>575</v>
      </c>
      <c r="B369" s="111" t="s">
        <v>576</v>
      </c>
      <c r="C369" s="111" t="s">
        <v>50</v>
      </c>
      <c r="D369" s="112">
        <f>D370</f>
        <v>11506547.76</v>
      </c>
      <c r="E369" s="112">
        <f>E370</f>
        <v>16452445.059999999</v>
      </c>
      <c r="F369" s="112">
        <f>F370</f>
        <v>11511019.57</v>
      </c>
      <c r="G369" s="112">
        <f>G370</f>
        <v>11330338.260000002</v>
      </c>
      <c r="H369" s="112">
        <f>H370</f>
        <v>15985006.559999999</v>
      </c>
    </row>
    <row r="370" spans="1:8" ht="25.5" outlineLevel="1" x14ac:dyDescent="0.25">
      <c r="A370" s="51" t="s">
        <v>577</v>
      </c>
      <c r="B370" s="111" t="s">
        <v>578</v>
      </c>
      <c r="C370" s="111" t="s">
        <v>50</v>
      </c>
      <c r="D370" s="112">
        <f>SUM(D371:D377)</f>
        <v>11506547.76</v>
      </c>
      <c r="E370" s="112">
        <f>SUM(E371:E377)</f>
        <v>16452445.059999999</v>
      </c>
      <c r="F370" s="112">
        <f>SUM(F371:F377)</f>
        <v>11511019.57</v>
      </c>
      <c r="G370" s="112">
        <f>SUM(G371:G377)</f>
        <v>11330338.260000002</v>
      </c>
      <c r="H370" s="112">
        <f>SUM(H371:H377)</f>
        <v>15985006.559999999</v>
      </c>
    </row>
    <row r="371" spans="1:8" ht="63.75" outlineLevel="5" x14ac:dyDescent="0.25">
      <c r="A371" s="57" t="s">
        <v>55</v>
      </c>
      <c r="B371" s="106" t="s">
        <v>578</v>
      </c>
      <c r="C371" s="106" t="s">
        <v>579</v>
      </c>
      <c r="D371" s="109">
        <v>23770.1</v>
      </c>
      <c r="E371" s="107">
        <v>423000</v>
      </c>
      <c r="F371" s="108">
        <v>360071.96</v>
      </c>
      <c r="G371" s="108">
        <v>360071.96</v>
      </c>
      <c r="H371" s="108">
        <v>325461.5</v>
      </c>
    </row>
    <row r="372" spans="1:8" ht="41.25" customHeight="1" outlineLevel="5" x14ac:dyDescent="0.25">
      <c r="A372" s="57" t="s">
        <v>134</v>
      </c>
      <c r="B372" s="106" t="s">
        <v>578</v>
      </c>
      <c r="C372" s="106" t="s">
        <v>580</v>
      </c>
      <c r="D372" s="109">
        <v>7999252.2999999998</v>
      </c>
      <c r="E372" s="107">
        <v>13078516.85</v>
      </c>
      <c r="F372" s="108">
        <v>10000643.26</v>
      </c>
      <c r="G372" s="108">
        <v>9971983.0500000007</v>
      </c>
      <c r="H372" s="108">
        <v>12708616.85</v>
      </c>
    </row>
    <row r="373" spans="1:8" ht="38.25" outlineLevel="5" x14ac:dyDescent="0.25">
      <c r="A373" s="57" t="s">
        <v>451</v>
      </c>
      <c r="B373" s="106" t="s">
        <v>578</v>
      </c>
      <c r="C373" s="106" t="s">
        <v>581</v>
      </c>
      <c r="D373" s="109">
        <v>180000</v>
      </c>
      <c r="E373" s="107">
        <v>425293</v>
      </c>
      <c r="F373" s="108">
        <v>0</v>
      </c>
      <c r="G373" s="108">
        <v>0</v>
      </c>
      <c r="H373" s="108">
        <v>425293</v>
      </c>
    </row>
    <row r="374" spans="1:8" ht="25.5" outlineLevel="5" x14ac:dyDescent="0.25">
      <c r="A374" s="57" t="s">
        <v>73</v>
      </c>
      <c r="B374" s="106" t="s">
        <v>578</v>
      </c>
      <c r="C374" s="106" t="s">
        <v>582</v>
      </c>
      <c r="D374" s="109">
        <v>537220</v>
      </c>
      <c r="E374" s="107">
        <v>2061935.21</v>
      </c>
      <c r="F374" s="108">
        <v>1150304.3500000001</v>
      </c>
      <c r="G374" s="108">
        <v>998283.25</v>
      </c>
      <c r="H374" s="108">
        <v>2061935.21</v>
      </c>
    </row>
    <row r="375" spans="1:8" ht="38.25" outlineLevel="5" x14ac:dyDescent="0.25">
      <c r="A375" s="57" t="s">
        <v>583</v>
      </c>
      <c r="B375" s="106" t="s">
        <v>578</v>
      </c>
      <c r="C375" s="106" t="s">
        <v>584</v>
      </c>
      <c r="D375" s="109">
        <v>2099685.9</v>
      </c>
      <c r="E375" s="107">
        <v>0</v>
      </c>
      <c r="F375" s="108">
        <v>0</v>
      </c>
      <c r="G375" s="108">
        <v>0</v>
      </c>
      <c r="H375" s="108">
        <v>0</v>
      </c>
    </row>
    <row r="376" spans="1:8" ht="25.5" outlineLevel="5" x14ac:dyDescent="0.25">
      <c r="A376" s="57" t="s">
        <v>585</v>
      </c>
      <c r="B376" s="106" t="s">
        <v>578</v>
      </c>
      <c r="C376" s="106" t="s">
        <v>586</v>
      </c>
      <c r="D376" s="109">
        <v>402919.46</v>
      </c>
      <c r="E376" s="107">
        <v>0</v>
      </c>
      <c r="F376" s="108">
        <v>0</v>
      </c>
      <c r="G376" s="108">
        <v>0</v>
      </c>
      <c r="H376" s="108">
        <v>0</v>
      </c>
    </row>
    <row r="377" spans="1:8" ht="38.25" outlineLevel="5" x14ac:dyDescent="0.25">
      <c r="A377" s="57" t="s">
        <v>587</v>
      </c>
      <c r="B377" s="106">
        <v>1105</v>
      </c>
      <c r="C377" s="106" t="s">
        <v>588</v>
      </c>
      <c r="D377" s="109">
        <v>263700</v>
      </c>
      <c r="E377" s="107">
        <v>463700</v>
      </c>
      <c r="F377" s="108">
        <v>0</v>
      </c>
      <c r="G377" s="108">
        <v>0</v>
      </c>
      <c r="H377" s="108">
        <v>463700</v>
      </c>
    </row>
    <row r="378" spans="1:8" x14ac:dyDescent="0.25">
      <c r="A378" s="51" t="s">
        <v>589</v>
      </c>
      <c r="B378" s="111" t="s">
        <v>590</v>
      </c>
      <c r="C378" s="111" t="s">
        <v>50</v>
      </c>
      <c r="D378" s="112">
        <f>D379</f>
        <v>18254615.84</v>
      </c>
      <c r="E378" s="112">
        <f>E379</f>
        <v>21509953.93</v>
      </c>
      <c r="F378" s="112">
        <f>F379</f>
        <v>18213815.309999999</v>
      </c>
      <c r="G378" s="112">
        <f>G379</f>
        <v>18213815.309999999</v>
      </c>
      <c r="H378" s="112">
        <f>H379</f>
        <v>21439054.739999998</v>
      </c>
    </row>
    <row r="379" spans="1:8" outlineLevel="1" x14ac:dyDescent="0.25">
      <c r="A379" s="51" t="s">
        <v>591</v>
      </c>
      <c r="B379" s="111" t="s">
        <v>592</v>
      </c>
      <c r="C379" s="111" t="s">
        <v>50</v>
      </c>
      <c r="D379" s="112">
        <f>SUM(D380:D383)</f>
        <v>18254615.84</v>
      </c>
      <c r="E379" s="112">
        <f>SUM(E380:E383)</f>
        <v>21509953.93</v>
      </c>
      <c r="F379" s="112">
        <f>SUM(F380:F383)</f>
        <v>18213815.309999999</v>
      </c>
      <c r="G379" s="112">
        <f>SUM(G380:G383)</f>
        <v>18213815.309999999</v>
      </c>
      <c r="H379" s="112">
        <f>SUM(H380:H383)</f>
        <v>21439054.739999998</v>
      </c>
    </row>
    <row r="380" spans="1:8" ht="63.75" outlineLevel="1" x14ac:dyDescent="0.25">
      <c r="A380" s="57" t="s">
        <v>55</v>
      </c>
      <c r="B380" s="106" t="s">
        <v>592</v>
      </c>
      <c r="C380" s="106" t="s">
        <v>593</v>
      </c>
      <c r="D380" s="107">
        <v>169278.35</v>
      </c>
      <c r="E380" s="107">
        <v>310000</v>
      </c>
      <c r="F380" s="107">
        <v>270100.81</v>
      </c>
      <c r="G380" s="107">
        <v>270100.81</v>
      </c>
      <c r="H380" s="108">
        <v>239100.81</v>
      </c>
    </row>
    <row r="381" spans="1:8" ht="42" customHeight="1" outlineLevel="1" x14ac:dyDescent="0.25">
      <c r="A381" s="57" t="s">
        <v>134</v>
      </c>
      <c r="B381" s="106" t="s">
        <v>592</v>
      </c>
      <c r="C381" s="106" t="s">
        <v>594</v>
      </c>
      <c r="D381" s="107">
        <v>17786027.23</v>
      </c>
      <c r="E381" s="107">
        <v>21199953.93</v>
      </c>
      <c r="F381" s="107">
        <v>17943714.5</v>
      </c>
      <c r="G381" s="107">
        <v>17943714.5</v>
      </c>
      <c r="H381" s="108">
        <v>21199953.93</v>
      </c>
    </row>
    <row r="382" spans="1:8" ht="102" outlineLevel="1" x14ac:dyDescent="0.25">
      <c r="A382" s="57" t="s">
        <v>63</v>
      </c>
      <c r="B382" s="106" t="s">
        <v>592</v>
      </c>
      <c r="C382" s="106" t="s">
        <v>161</v>
      </c>
      <c r="D382" s="107">
        <v>134689.29</v>
      </c>
      <c r="E382" s="107">
        <v>0</v>
      </c>
      <c r="F382" s="107">
        <v>0</v>
      </c>
      <c r="G382" s="107">
        <v>0</v>
      </c>
      <c r="H382" s="108">
        <v>0</v>
      </c>
    </row>
    <row r="383" spans="1:8" ht="89.25" outlineLevel="1" x14ac:dyDescent="0.25">
      <c r="A383" s="57" t="s">
        <v>82</v>
      </c>
      <c r="B383" s="106" t="s">
        <v>592</v>
      </c>
      <c r="C383" s="106" t="s">
        <v>162</v>
      </c>
      <c r="D383" s="107">
        <v>164620.97</v>
      </c>
      <c r="E383" s="107">
        <v>0</v>
      </c>
      <c r="F383" s="107">
        <v>0</v>
      </c>
      <c r="G383" s="107">
        <v>0</v>
      </c>
      <c r="H383" s="108">
        <v>0</v>
      </c>
    </row>
    <row r="384" spans="1:8" ht="25.5" x14ac:dyDescent="0.25">
      <c r="A384" s="51" t="s">
        <v>595</v>
      </c>
      <c r="B384" s="111" t="s">
        <v>596</v>
      </c>
      <c r="C384" s="111" t="s">
        <v>50</v>
      </c>
      <c r="D384" s="112">
        <f t="shared" ref="D384:H385" si="0">D385</f>
        <v>1455.73</v>
      </c>
      <c r="E384" s="112">
        <f t="shared" si="0"/>
        <v>0</v>
      </c>
      <c r="F384" s="112">
        <f t="shared" si="0"/>
        <v>0</v>
      </c>
      <c r="G384" s="112">
        <f t="shared" si="0"/>
        <v>0</v>
      </c>
      <c r="H384" s="112">
        <f t="shared" si="0"/>
        <v>0</v>
      </c>
    </row>
    <row r="385" spans="1:21" ht="25.5" outlineLevel="1" x14ac:dyDescent="0.25">
      <c r="A385" s="51" t="s">
        <v>597</v>
      </c>
      <c r="B385" s="111" t="s">
        <v>598</v>
      </c>
      <c r="C385" s="111" t="s">
        <v>50</v>
      </c>
      <c r="D385" s="112">
        <f t="shared" si="0"/>
        <v>1455.73</v>
      </c>
      <c r="E385" s="112">
        <f t="shared" si="0"/>
        <v>0</v>
      </c>
      <c r="F385" s="112">
        <f t="shared" si="0"/>
        <v>0</v>
      </c>
      <c r="G385" s="112">
        <f t="shared" si="0"/>
        <v>0</v>
      </c>
      <c r="H385" s="112">
        <f t="shared" si="0"/>
        <v>0</v>
      </c>
    </row>
    <row r="386" spans="1:21" ht="25.5" outlineLevel="5" x14ac:dyDescent="0.25">
      <c r="A386" s="57" t="s">
        <v>599</v>
      </c>
      <c r="B386" s="106" t="s">
        <v>598</v>
      </c>
      <c r="C386" s="106" t="s">
        <v>600</v>
      </c>
      <c r="D386" s="109">
        <v>1455.73</v>
      </c>
      <c r="E386" s="107">
        <v>0</v>
      </c>
      <c r="F386" s="108">
        <v>0</v>
      </c>
      <c r="G386" s="108">
        <v>0</v>
      </c>
      <c r="H386" s="108">
        <v>0</v>
      </c>
    </row>
    <row r="387" spans="1:21" s="70" customFormat="1" ht="12.75" customHeight="1" x14ac:dyDescent="0.25">
      <c r="A387" s="95" t="s">
        <v>601</v>
      </c>
      <c r="B387" s="96"/>
      <c r="C387" s="97"/>
      <c r="D387" s="27">
        <f>D6+D84+D105+D138+D197+D200+D305+D345+D369+D378+D384</f>
        <v>5522782498.3099995</v>
      </c>
      <c r="E387" s="27">
        <f>E6+E84+E105+E138+E197+E200+E305+E345+E369+E378+E384</f>
        <v>6507328437.5300007</v>
      </c>
      <c r="F387" s="27">
        <f>F6+F84+F105+F138+F197+F200+F305+F345+F369+F378+F384</f>
        <v>4965994488.5699997</v>
      </c>
      <c r="G387" s="27">
        <f>G6+G84+G105+G138+G197+G200+G305+G345+G369+G378+G384</f>
        <v>4923105128.4000006</v>
      </c>
      <c r="H387" s="27">
        <f>H6+H84+H105+H138+H197+H200+H305+H345+H369+H378+H384</f>
        <v>6512171680.4500008</v>
      </c>
      <c r="I387" s="44"/>
      <c r="J387" s="71"/>
      <c r="K387" s="72"/>
      <c r="L387" s="72"/>
      <c r="M387" s="72"/>
      <c r="N387" s="72"/>
    </row>
    <row r="388" spans="1:21" ht="12.75" customHeight="1" x14ac:dyDescent="0.25">
      <c r="A388" s="73"/>
      <c r="B388" s="74"/>
      <c r="C388" s="74"/>
      <c r="D388" s="75"/>
      <c r="E388" s="75"/>
      <c r="F388" s="76"/>
      <c r="G388" s="76"/>
      <c r="H388" s="76"/>
    </row>
    <row r="389" spans="1:21" x14ac:dyDescent="0.25">
      <c r="A389" s="77"/>
      <c r="B389" s="78"/>
      <c r="C389" s="78"/>
      <c r="D389" s="75"/>
      <c r="E389" s="75"/>
      <c r="F389" s="76"/>
      <c r="G389" s="76"/>
      <c r="H389" s="76"/>
    </row>
    <row r="390" spans="1:21" x14ac:dyDescent="0.25">
      <c r="D390" s="76"/>
      <c r="E390" s="76"/>
      <c r="F390" s="76"/>
      <c r="G390" s="76"/>
      <c r="H390" s="76"/>
      <c r="I390" s="79"/>
    </row>
    <row r="391" spans="1:21" x14ac:dyDescent="0.25">
      <c r="D391" s="76"/>
      <c r="E391" s="76"/>
      <c r="F391" s="76"/>
      <c r="G391" s="76"/>
      <c r="H391" s="76"/>
      <c r="I391" s="79"/>
    </row>
    <row r="392" spans="1:21" x14ac:dyDescent="0.25">
      <c r="D392" s="76"/>
      <c r="E392" s="76"/>
      <c r="F392" s="76"/>
      <c r="G392" s="76"/>
      <c r="H392" s="76"/>
      <c r="I392" s="79"/>
    </row>
    <row r="393" spans="1:21" x14ac:dyDescent="0.25">
      <c r="D393" s="76"/>
      <c r="E393" s="76"/>
      <c r="F393" s="76"/>
      <c r="G393" s="76"/>
      <c r="H393" s="76"/>
      <c r="I393" s="79"/>
    </row>
    <row r="394" spans="1:21" x14ac:dyDescent="0.25">
      <c r="D394" s="76"/>
      <c r="E394" s="76"/>
      <c r="F394" s="76"/>
      <c r="G394" s="76"/>
      <c r="H394" s="76"/>
      <c r="I394" s="79"/>
    </row>
    <row r="395" spans="1:21" ht="15.75" x14ac:dyDescent="0.25">
      <c r="A395" s="80"/>
      <c r="B395" s="80"/>
      <c r="C395" s="80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</row>
    <row r="396" spans="1:21" ht="36.75" customHeight="1" x14ac:dyDescent="0.25">
      <c r="A396" s="81"/>
      <c r="B396" s="81"/>
      <c r="C396" s="81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</row>
    <row r="397" spans="1:21" x14ac:dyDescent="0.25">
      <c r="D397" s="76"/>
      <c r="E397" s="76"/>
      <c r="F397" s="76"/>
      <c r="G397" s="76"/>
      <c r="H397" s="76"/>
      <c r="I397" s="79"/>
    </row>
    <row r="398" spans="1:21" x14ac:dyDescent="0.25">
      <c r="D398" s="76"/>
      <c r="E398" s="76"/>
      <c r="F398" s="76"/>
      <c r="G398" s="76"/>
      <c r="H398" s="76"/>
      <c r="I398" s="79"/>
    </row>
    <row r="399" spans="1:21" x14ac:dyDescent="0.25">
      <c r="A399" s="42"/>
      <c r="B399" s="42"/>
      <c r="C399" s="42"/>
      <c r="D399" s="76"/>
      <c r="E399" s="76"/>
      <c r="F399" s="76"/>
      <c r="G399" s="76"/>
      <c r="H399" s="76"/>
      <c r="I399" s="79"/>
    </row>
    <row r="400" spans="1:21" x14ac:dyDescent="0.25">
      <c r="A400" s="42"/>
      <c r="B400" s="42"/>
      <c r="C400" s="42"/>
      <c r="D400" s="76"/>
      <c r="E400" s="76"/>
      <c r="F400" s="76"/>
      <c r="G400" s="76"/>
      <c r="H400" s="76"/>
      <c r="I400" s="79"/>
    </row>
    <row r="401" spans="1:9" x14ac:dyDescent="0.25">
      <c r="A401" s="42"/>
      <c r="B401" s="42"/>
      <c r="C401" s="42"/>
      <c r="D401" s="76"/>
      <c r="E401" s="76"/>
      <c r="F401" s="76"/>
      <c r="G401" s="76"/>
      <c r="H401" s="76"/>
      <c r="I401" s="79"/>
    </row>
    <row r="402" spans="1:9" x14ac:dyDescent="0.25">
      <c r="A402" s="42"/>
      <c r="B402" s="42"/>
      <c r="C402" s="42"/>
      <c r="D402" s="76"/>
      <c r="E402" s="76"/>
      <c r="F402" s="76"/>
      <c r="G402" s="76"/>
      <c r="H402" s="76"/>
      <c r="I402" s="79"/>
    </row>
    <row r="403" spans="1:9" x14ac:dyDescent="0.25">
      <c r="A403" s="42"/>
      <c r="B403" s="42"/>
      <c r="C403" s="42"/>
      <c r="D403" s="76"/>
      <c r="E403" s="76"/>
      <c r="F403" s="76"/>
      <c r="G403" s="76"/>
      <c r="H403" s="76"/>
      <c r="I403" s="79"/>
    </row>
    <row r="404" spans="1:9" x14ac:dyDescent="0.25">
      <c r="A404" s="42"/>
      <c r="B404" s="42"/>
      <c r="C404" s="42"/>
      <c r="D404" s="76"/>
      <c r="E404" s="76"/>
      <c r="F404" s="76"/>
      <c r="G404" s="76"/>
      <c r="H404" s="76"/>
      <c r="I404" s="79"/>
    </row>
    <row r="405" spans="1:9" x14ac:dyDescent="0.25">
      <c r="A405" s="42"/>
      <c r="B405" s="42"/>
      <c r="C405" s="42"/>
      <c r="D405" s="76"/>
      <c r="E405" s="76"/>
      <c r="F405" s="76"/>
      <c r="G405" s="76"/>
      <c r="H405" s="76"/>
      <c r="I405" s="79"/>
    </row>
    <row r="406" spans="1:9" x14ac:dyDescent="0.25">
      <c r="A406" s="42"/>
      <c r="B406" s="42"/>
      <c r="C406" s="42"/>
      <c r="D406" s="76"/>
      <c r="E406" s="76"/>
      <c r="F406" s="76"/>
      <c r="G406" s="76"/>
      <c r="H406" s="76"/>
      <c r="I406" s="79"/>
    </row>
    <row r="407" spans="1:9" x14ac:dyDescent="0.25">
      <c r="A407" s="42"/>
      <c r="B407" s="42"/>
      <c r="C407" s="42"/>
      <c r="D407" s="76"/>
      <c r="E407" s="76"/>
      <c r="F407" s="76"/>
      <c r="G407" s="76"/>
      <c r="H407" s="76"/>
      <c r="I407" s="79"/>
    </row>
    <row r="408" spans="1:9" x14ac:dyDescent="0.25">
      <c r="A408" s="42"/>
      <c r="B408" s="42"/>
      <c r="C408" s="42"/>
      <c r="D408" s="76"/>
      <c r="E408" s="76"/>
      <c r="F408" s="76"/>
      <c r="G408" s="76"/>
      <c r="H408" s="76"/>
      <c r="I408" s="79"/>
    </row>
    <row r="409" spans="1:9" x14ac:dyDescent="0.25">
      <c r="A409" s="42"/>
      <c r="B409" s="42"/>
      <c r="C409" s="42"/>
      <c r="D409" s="76"/>
      <c r="E409" s="76"/>
      <c r="F409" s="76"/>
      <c r="G409" s="76"/>
      <c r="H409" s="76"/>
      <c r="I409" s="79"/>
    </row>
  </sheetData>
  <autoFilter ref="A4:I389"/>
  <mergeCells count="9">
    <mergeCell ref="A1:H1"/>
    <mergeCell ref="H4:H5"/>
    <mergeCell ref="A387:C387"/>
    <mergeCell ref="A3:H3"/>
    <mergeCell ref="A4:A5"/>
    <mergeCell ref="B4:B5"/>
    <mergeCell ref="C4:C5"/>
    <mergeCell ref="D4:D5"/>
    <mergeCell ref="E4:G4"/>
  </mergeCells>
  <pageMargins left="0.59055118110236227" right="0.59055118110236227" top="0.59055118110236227" bottom="0.59055118110236227" header="0.39370078740157483" footer="0.39370078740157483"/>
  <pageSetup paperSize="9" scale="64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Агаркова ОН</cp:lastModifiedBy>
  <cp:lastPrinted>2025-11-12T05:53:26Z</cp:lastPrinted>
  <dcterms:created xsi:type="dcterms:W3CDTF">2025-11-07T14:44:22Z</dcterms:created>
  <dcterms:modified xsi:type="dcterms:W3CDTF">2025-11-12T05:53:29Z</dcterms:modified>
</cp:coreProperties>
</file>